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keyemailosu-my.sharepoint.com/personal/peterson_927_buckeyemail_osu_edu/Documents/"/>
    </mc:Choice>
  </mc:AlternateContent>
  <xr:revisionPtr revIDLastSave="46" documentId="13_ncr:1_{44AF78E2-46F9-4976-AAF5-D30D6CC0A87E}" xr6:coauthVersionLast="47" xr6:coauthVersionMax="47" xr10:uidLastSave="{D890531A-1B11-4E2B-B21D-F0869ECE84BE}"/>
  <bookViews>
    <workbookView xWindow="-120" yWindow="-120" windowWidth="29040" windowHeight="15840" xr2:uid="{F8A3589C-AF19-480C-8CBD-C5BE80B2C30E}"/>
  </bookViews>
  <sheets>
    <sheet name="Summary" sheetId="9" r:id="rId1"/>
    <sheet name="Partial Returns" sheetId="5" r:id="rId2"/>
    <sheet name="Treatment Costs" sheetId="2" r:id="rId3"/>
    <sheet name="Product Costs" sheetId="1" r:id="rId4"/>
    <sheet name="Sheet1" sheetId="8" state="hidden" r:id="rId5"/>
    <sheet name="Yield &amp; Quality" sheetId="4" r:id="rId6"/>
    <sheet name="Dockage Schedule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9" l="1"/>
  <c r="L18" i="9"/>
  <c r="K18" i="9"/>
  <c r="J18" i="9"/>
  <c r="M17" i="9"/>
  <c r="L17" i="9"/>
  <c r="K17" i="9"/>
  <c r="J17" i="9"/>
  <c r="M16" i="9"/>
  <c r="L16" i="9"/>
  <c r="K16" i="9"/>
  <c r="J16" i="9"/>
  <c r="M15" i="9"/>
  <c r="L15" i="9"/>
  <c r="K15" i="9"/>
  <c r="J15" i="9"/>
  <c r="M14" i="9"/>
  <c r="L14" i="9"/>
  <c r="K14" i="9"/>
  <c r="J14" i="9"/>
  <c r="M13" i="9"/>
  <c r="L13" i="9"/>
  <c r="K13" i="9"/>
  <c r="J13" i="9"/>
  <c r="M12" i="9"/>
  <c r="L12" i="9"/>
  <c r="K12" i="9"/>
  <c r="J12" i="9"/>
  <c r="M11" i="9"/>
  <c r="L11" i="9"/>
  <c r="K11" i="9"/>
  <c r="J11" i="9"/>
  <c r="M10" i="9"/>
  <c r="L10" i="9"/>
  <c r="K10" i="9"/>
  <c r="J10" i="9"/>
  <c r="M9" i="9"/>
  <c r="L9" i="9"/>
  <c r="K9" i="9"/>
  <c r="J9" i="9"/>
  <c r="M8" i="9"/>
  <c r="L8" i="9"/>
  <c r="K8" i="9"/>
  <c r="J8" i="9"/>
  <c r="M7" i="9"/>
  <c r="L7" i="9"/>
  <c r="K7" i="9"/>
  <c r="J7" i="9"/>
  <c r="M6" i="9"/>
  <c r="L6" i="9"/>
  <c r="K6" i="9"/>
  <c r="J6" i="9"/>
  <c r="M5" i="9"/>
  <c r="L5" i="9"/>
  <c r="K5" i="9"/>
  <c r="J5" i="9"/>
  <c r="V16" i="2" l="1"/>
  <c r="V15" i="2"/>
  <c r="S14" i="2"/>
  <c r="Q6" i="2"/>
  <c r="U16" i="2"/>
  <c r="Q16" i="2"/>
  <c r="T15" i="2"/>
  <c r="Q15" i="2"/>
  <c r="Q14" i="2"/>
  <c r="Q13" i="2"/>
  <c r="Q12" i="2"/>
  <c r="Q11" i="2"/>
  <c r="Q10" i="2"/>
  <c r="V9" i="2"/>
  <c r="S9" i="2"/>
  <c r="Q9" i="2"/>
  <c r="V8" i="2"/>
  <c r="S8" i="2"/>
  <c r="Q8" i="2"/>
  <c r="V7" i="2"/>
  <c r="Q7" i="2"/>
  <c r="V6" i="2"/>
  <c r="S6" i="2"/>
  <c r="V5" i="2"/>
  <c r="S5" i="2"/>
  <c r="Q5" i="2"/>
  <c r="V4" i="2"/>
  <c r="S4" i="2"/>
  <c r="Q4" i="2"/>
  <c r="V3" i="2"/>
  <c r="S3" i="2"/>
  <c r="Q3" i="2"/>
  <c r="J16" i="2"/>
  <c r="J15" i="2"/>
  <c r="J9" i="2"/>
  <c r="J8" i="2"/>
  <c r="J4" i="2"/>
  <c r="J5" i="2"/>
  <c r="J6" i="2"/>
  <c r="J7" i="2"/>
  <c r="J3" i="2"/>
  <c r="G14" i="2"/>
  <c r="G4" i="2"/>
  <c r="G5" i="2"/>
  <c r="G6" i="2"/>
  <c r="G8" i="2"/>
  <c r="G9" i="2"/>
  <c r="G3" i="2"/>
  <c r="E13" i="2"/>
  <c r="E11" i="2"/>
  <c r="E12" i="2"/>
  <c r="E14" i="2"/>
  <c r="E15" i="2"/>
  <c r="E16" i="2"/>
  <c r="E10" i="2"/>
  <c r="E6" i="2"/>
  <c r="E4" i="2"/>
  <c r="E5" i="2"/>
  <c r="E7" i="2"/>
  <c r="E8" i="2"/>
  <c r="E9" i="2"/>
  <c r="E3" i="2"/>
  <c r="C7" i="8"/>
  <c r="C6" i="8"/>
  <c r="C4" i="8"/>
  <c r="C3" i="8"/>
  <c r="B9" i="5"/>
  <c r="G10" i="5" l="1" a="1"/>
  <c r="G10" i="5" s="1"/>
  <c r="H10" i="5" a="1"/>
  <c r="H10" i="5" s="1"/>
  <c r="I10" i="5" a="1"/>
  <c r="I10" i="5" s="1"/>
  <c r="J10" i="5" a="1"/>
  <c r="J10" i="5" s="1"/>
  <c r="G11" i="5" a="1"/>
  <c r="G11" i="5" s="1"/>
  <c r="H11" i="5" a="1"/>
  <c r="H11" i="5" s="1"/>
  <c r="I11" i="5" a="1"/>
  <c r="I11" i="5" s="1"/>
  <c r="J11" i="5" a="1"/>
  <c r="J11" i="5" s="1"/>
  <c r="G12" i="5" a="1"/>
  <c r="G12" i="5" s="1"/>
  <c r="H12" i="5" a="1"/>
  <c r="H12" i="5" s="1"/>
  <c r="I12" i="5" a="1"/>
  <c r="I12" i="5" s="1"/>
  <c r="J12" i="5" a="1"/>
  <c r="J12" i="5" s="1"/>
  <c r="G13" i="5" a="1"/>
  <c r="G13" i="5" s="1"/>
  <c r="H13" i="5" a="1"/>
  <c r="H13" i="5" s="1"/>
  <c r="I13" i="5" a="1"/>
  <c r="I13" i="5" s="1"/>
  <c r="J13" i="5" a="1"/>
  <c r="J13" i="5" s="1"/>
  <c r="G14" i="5" a="1"/>
  <c r="G14" i="5" s="1"/>
  <c r="H14" i="5" a="1"/>
  <c r="H14" i="5" s="1"/>
  <c r="I14" i="5" a="1"/>
  <c r="I14" i="5" s="1"/>
  <c r="J14" i="5" a="1"/>
  <c r="J14" i="5" s="1"/>
  <c r="G15" i="5" a="1"/>
  <c r="G15" i="5" s="1"/>
  <c r="H15" i="5" a="1"/>
  <c r="H15" i="5" s="1"/>
  <c r="I15" i="5" a="1"/>
  <c r="I15" i="5" s="1"/>
  <c r="J15" i="5" a="1"/>
  <c r="J15" i="5" s="1"/>
  <c r="G16" i="5" a="1"/>
  <c r="G16" i="5" s="1"/>
  <c r="H16" i="5" a="1"/>
  <c r="H16" i="5" s="1"/>
  <c r="I16" i="5" a="1"/>
  <c r="I16" i="5" s="1"/>
  <c r="J16" i="5" a="1"/>
  <c r="J16" i="5" s="1"/>
  <c r="G17" i="5" a="1"/>
  <c r="G17" i="5" s="1"/>
  <c r="H17" i="5" a="1"/>
  <c r="H17" i="5" s="1"/>
  <c r="I17" i="5" a="1"/>
  <c r="I17" i="5" s="1"/>
  <c r="J17" i="5" a="1"/>
  <c r="J17" i="5" s="1"/>
  <c r="G18" i="5" a="1"/>
  <c r="G18" i="5" s="1"/>
  <c r="H18" i="5" a="1"/>
  <c r="H18" i="5" s="1"/>
  <c r="I18" i="5" a="1"/>
  <c r="I18" i="5" s="1"/>
  <c r="J18" i="5" a="1"/>
  <c r="J18" i="5" s="1"/>
  <c r="G19" i="5" a="1"/>
  <c r="G19" i="5" s="1"/>
  <c r="H19" i="5" a="1"/>
  <c r="H19" i="5" s="1"/>
  <c r="I19" i="5" a="1"/>
  <c r="I19" i="5" s="1"/>
  <c r="J19" i="5" a="1"/>
  <c r="J19" i="5" s="1"/>
  <c r="G20" i="5" a="1"/>
  <c r="G20" i="5" s="1"/>
  <c r="H20" i="5" a="1"/>
  <c r="H20" i="5" s="1"/>
  <c r="I20" i="5" a="1"/>
  <c r="I20" i="5" s="1"/>
  <c r="J20" i="5" a="1"/>
  <c r="J20" i="5" s="1"/>
  <c r="G21" i="5" a="1"/>
  <c r="G21" i="5" s="1"/>
  <c r="H21" i="5" a="1"/>
  <c r="H21" i="5" s="1"/>
  <c r="I21" i="5" a="1"/>
  <c r="I21" i="5" s="1"/>
  <c r="J21" i="5" a="1"/>
  <c r="J21" i="5" s="1"/>
  <c r="G22" i="5" a="1"/>
  <c r="G22" i="5" s="1"/>
  <c r="H22" i="5" a="1"/>
  <c r="H22" i="5" s="1"/>
  <c r="I22" i="5" a="1"/>
  <c r="I22" i="5" s="1"/>
  <c r="J22" i="5" a="1"/>
  <c r="J22" i="5" s="1"/>
  <c r="G23" i="5" a="1"/>
  <c r="G23" i="5" s="1"/>
  <c r="H23" i="5" a="1"/>
  <c r="H23" i="5" s="1"/>
  <c r="I23" i="5" a="1"/>
  <c r="I23" i="5" s="1"/>
  <c r="J23" i="5" a="1"/>
  <c r="J23" i="5" s="1"/>
  <c r="G24" i="5" a="1"/>
  <c r="G24" i="5" s="1"/>
  <c r="H24" i="5" a="1"/>
  <c r="H24" i="5" s="1"/>
  <c r="I24" i="5" a="1"/>
  <c r="I24" i="5" s="1"/>
  <c r="J24" i="5" a="1"/>
  <c r="J24" i="5" s="1"/>
  <c r="G25" i="5" a="1"/>
  <c r="G25" i="5" s="1"/>
  <c r="H25" i="5" a="1"/>
  <c r="H25" i="5" s="1"/>
  <c r="I25" i="5" a="1"/>
  <c r="I25" i="5" s="1"/>
  <c r="J25" i="5" a="1"/>
  <c r="J25" i="5" s="1"/>
  <c r="G26" i="5" a="1"/>
  <c r="G26" i="5" s="1"/>
  <c r="H26" i="5" a="1"/>
  <c r="H26" i="5" s="1"/>
  <c r="I26" i="5" a="1"/>
  <c r="I26" i="5" s="1"/>
  <c r="J26" i="5" a="1"/>
  <c r="J26" i="5" s="1"/>
  <c r="G27" i="5" a="1"/>
  <c r="G27" i="5" s="1"/>
  <c r="H27" i="5" a="1"/>
  <c r="H27" i="5" s="1"/>
  <c r="I27" i="5" a="1"/>
  <c r="I27" i="5" s="1"/>
  <c r="J27" i="5" a="1"/>
  <c r="J27" i="5" s="1"/>
  <c r="G28" i="5" a="1"/>
  <c r="G28" i="5" s="1"/>
  <c r="H28" i="5" a="1"/>
  <c r="H28" i="5" s="1"/>
  <c r="I28" i="5" a="1"/>
  <c r="I28" i="5" s="1"/>
  <c r="J28" i="5" a="1"/>
  <c r="J28" i="5" s="1"/>
  <c r="G29" i="5" a="1"/>
  <c r="G29" i="5" s="1"/>
  <c r="H29" i="5" a="1"/>
  <c r="H29" i="5" s="1"/>
  <c r="I29" i="5" a="1"/>
  <c r="I29" i="5" s="1"/>
  <c r="J29" i="5" a="1"/>
  <c r="J29" i="5" s="1"/>
  <c r="G30" i="5" a="1"/>
  <c r="G30" i="5" s="1"/>
  <c r="H30" i="5" a="1"/>
  <c r="H30" i="5" s="1"/>
  <c r="I30" i="5" a="1"/>
  <c r="I30" i="5" s="1"/>
  <c r="J30" i="5" a="1"/>
  <c r="J30" i="5" s="1"/>
  <c r="G31" i="5" a="1"/>
  <c r="G31" i="5" s="1"/>
  <c r="H31" i="5" a="1"/>
  <c r="H31" i="5" s="1"/>
  <c r="I31" i="5" a="1"/>
  <c r="I31" i="5" s="1"/>
  <c r="J31" i="5" a="1"/>
  <c r="J31" i="5" s="1"/>
  <c r="G32" i="5" a="1"/>
  <c r="G32" i="5" s="1"/>
  <c r="H32" i="5" a="1"/>
  <c r="H32" i="5" s="1"/>
  <c r="I32" i="5" a="1"/>
  <c r="I32" i="5" s="1"/>
  <c r="J32" i="5" a="1"/>
  <c r="J32" i="5" s="1"/>
  <c r="G33" i="5" a="1"/>
  <c r="G33" i="5" s="1"/>
  <c r="H33" i="5" a="1"/>
  <c r="H33" i="5" s="1"/>
  <c r="I33" i="5" a="1"/>
  <c r="I33" i="5" s="1"/>
  <c r="J33" i="5" a="1"/>
  <c r="J33" i="5" s="1"/>
  <c r="G34" i="5" a="1"/>
  <c r="G34" i="5" s="1"/>
  <c r="H34" i="5" a="1"/>
  <c r="H34" i="5" s="1"/>
  <c r="I34" i="5" a="1"/>
  <c r="I34" i="5" s="1"/>
  <c r="J34" i="5" a="1"/>
  <c r="J34" i="5" s="1"/>
  <c r="G35" i="5" a="1"/>
  <c r="G35" i="5" s="1"/>
  <c r="H35" i="5" a="1"/>
  <c r="H35" i="5" s="1"/>
  <c r="I35" i="5" a="1"/>
  <c r="I35" i="5" s="1"/>
  <c r="J35" i="5" a="1"/>
  <c r="J35" i="5" s="1"/>
  <c r="G36" i="5" a="1"/>
  <c r="G36" i="5" s="1"/>
  <c r="H36" i="5" a="1"/>
  <c r="H36" i="5" s="1"/>
  <c r="I36" i="5" a="1"/>
  <c r="I36" i="5" s="1"/>
  <c r="J36" i="5" a="1"/>
  <c r="J36" i="5" s="1"/>
  <c r="G37" i="5" a="1"/>
  <c r="G37" i="5" s="1"/>
  <c r="H37" i="5" a="1"/>
  <c r="H37" i="5" s="1"/>
  <c r="I37" i="5" a="1"/>
  <c r="I37" i="5" s="1"/>
  <c r="J37" i="5" a="1"/>
  <c r="J37" i="5" s="1"/>
  <c r="G38" i="5" a="1"/>
  <c r="G38" i="5" s="1"/>
  <c r="H38" i="5" a="1"/>
  <c r="H38" i="5" s="1"/>
  <c r="I38" i="5" a="1"/>
  <c r="I38" i="5" s="1"/>
  <c r="J38" i="5" a="1"/>
  <c r="J38" i="5" s="1"/>
  <c r="G39" i="5" a="1"/>
  <c r="G39" i="5" s="1"/>
  <c r="H39" i="5" a="1"/>
  <c r="H39" i="5" s="1"/>
  <c r="I39" i="5" a="1"/>
  <c r="I39" i="5" s="1"/>
  <c r="J39" i="5" a="1"/>
  <c r="J39" i="5" s="1"/>
  <c r="G40" i="5" a="1"/>
  <c r="G40" i="5" s="1"/>
  <c r="H40" i="5" a="1"/>
  <c r="H40" i="5" s="1"/>
  <c r="I40" i="5" a="1"/>
  <c r="I40" i="5" s="1"/>
  <c r="J40" i="5" a="1"/>
  <c r="J40" i="5" s="1"/>
  <c r="G41" i="5" a="1"/>
  <c r="G41" i="5" s="1"/>
  <c r="H41" i="5" a="1"/>
  <c r="H41" i="5" s="1"/>
  <c r="I41" i="5" a="1"/>
  <c r="I41" i="5" s="1"/>
  <c r="J41" i="5" a="1"/>
  <c r="J41" i="5" s="1"/>
  <c r="G42" i="5" a="1"/>
  <c r="G42" i="5" s="1"/>
  <c r="H42" i="5" a="1"/>
  <c r="H42" i="5" s="1"/>
  <c r="I42" i="5" a="1"/>
  <c r="I42" i="5" s="1"/>
  <c r="J42" i="5" a="1"/>
  <c r="J42" i="5" s="1"/>
  <c r="G43" i="5" a="1"/>
  <c r="G43" i="5" s="1"/>
  <c r="H43" i="5" a="1"/>
  <c r="H43" i="5" s="1"/>
  <c r="I43" i="5" a="1"/>
  <c r="I43" i="5" s="1"/>
  <c r="J43" i="5" a="1"/>
  <c r="J43" i="5" s="1"/>
  <c r="G44" i="5" a="1"/>
  <c r="G44" i="5" s="1"/>
  <c r="H44" i="5" a="1"/>
  <c r="H44" i="5" s="1"/>
  <c r="I44" i="5" a="1"/>
  <c r="I44" i="5" s="1"/>
  <c r="J44" i="5" a="1"/>
  <c r="J44" i="5" s="1"/>
  <c r="G45" i="5" a="1"/>
  <c r="G45" i="5" s="1"/>
  <c r="H45" i="5" a="1"/>
  <c r="H45" i="5" s="1"/>
  <c r="I45" i="5" a="1"/>
  <c r="I45" i="5" s="1"/>
  <c r="J45" i="5" a="1"/>
  <c r="J45" i="5" s="1"/>
  <c r="G46" i="5" a="1"/>
  <c r="G46" i="5" s="1"/>
  <c r="H46" i="5" a="1"/>
  <c r="H46" i="5" s="1"/>
  <c r="I46" i="5" a="1"/>
  <c r="I46" i="5" s="1"/>
  <c r="J46" i="5" a="1"/>
  <c r="J46" i="5" s="1"/>
  <c r="G47" i="5" a="1"/>
  <c r="G47" i="5" s="1"/>
  <c r="H47" i="5" a="1"/>
  <c r="H47" i="5" s="1"/>
  <c r="I47" i="5" a="1"/>
  <c r="I47" i="5" s="1"/>
  <c r="J47" i="5" a="1"/>
  <c r="J47" i="5" s="1"/>
  <c r="G48" i="5" a="1"/>
  <c r="G48" i="5" s="1"/>
  <c r="H48" i="5" a="1"/>
  <c r="H48" i="5" s="1"/>
  <c r="I48" i="5" a="1"/>
  <c r="I48" i="5" s="1"/>
  <c r="J48" i="5" a="1"/>
  <c r="J48" i="5" s="1"/>
  <c r="G49" i="5" a="1"/>
  <c r="G49" i="5" s="1"/>
  <c r="H49" i="5" a="1"/>
  <c r="H49" i="5" s="1"/>
  <c r="I49" i="5" a="1"/>
  <c r="I49" i="5" s="1"/>
  <c r="J49" i="5" a="1"/>
  <c r="J49" i="5" s="1"/>
  <c r="G50" i="5" a="1"/>
  <c r="G50" i="5" s="1"/>
  <c r="H50" i="5" a="1"/>
  <c r="H50" i="5" s="1"/>
  <c r="I50" i="5" a="1"/>
  <c r="I50" i="5" s="1"/>
  <c r="J50" i="5" a="1"/>
  <c r="J50" i="5" s="1"/>
  <c r="G51" i="5" a="1"/>
  <c r="G51" i="5" s="1"/>
  <c r="H51" i="5" a="1"/>
  <c r="H51" i="5" s="1"/>
  <c r="I51" i="5" a="1"/>
  <c r="I51" i="5" s="1"/>
  <c r="J51" i="5" a="1"/>
  <c r="J51" i="5" s="1"/>
  <c r="G52" i="5" a="1"/>
  <c r="G52" i="5" s="1"/>
  <c r="H52" i="5" a="1"/>
  <c r="H52" i="5" s="1"/>
  <c r="I52" i="5" a="1"/>
  <c r="I52" i="5" s="1"/>
  <c r="J52" i="5" a="1"/>
  <c r="J52" i="5" s="1"/>
  <c r="G53" i="5" a="1"/>
  <c r="G53" i="5" s="1"/>
  <c r="H53" i="5" a="1"/>
  <c r="H53" i="5" s="1"/>
  <c r="I53" i="5" a="1"/>
  <c r="I53" i="5" s="1"/>
  <c r="J53" i="5" a="1"/>
  <c r="J53" i="5" s="1"/>
  <c r="G54" i="5" a="1"/>
  <c r="G54" i="5" s="1"/>
  <c r="H54" i="5" a="1"/>
  <c r="H54" i="5" s="1"/>
  <c r="I54" i="5" a="1"/>
  <c r="I54" i="5" s="1"/>
  <c r="J54" i="5" a="1"/>
  <c r="J54" i="5" s="1"/>
  <c r="G55" i="5" a="1"/>
  <c r="G55" i="5" s="1"/>
  <c r="H55" i="5" a="1"/>
  <c r="H55" i="5" s="1"/>
  <c r="I55" i="5" a="1"/>
  <c r="I55" i="5" s="1"/>
  <c r="J55" i="5" a="1"/>
  <c r="J55" i="5" s="1"/>
  <c r="G56" i="5" a="1"/>
  <c r="G56" i="5" s="1"/>
  <c r="H56" i="5" a="1"/>
  <c r="H56" i="5" s="1"/>
  <c r="I56" i="5" a="1"/>
  <c r="I56" i="5" s="1"/>
  <c r="J56" i="5" a="1"/>
  <c r="J56" i="5" s="1"/>
  <c r="G57" i="5" a="1"/>
  <c r="G57" i="5" s="1"/>
  <c r="H57" i="5" a="1"/>
  <c r="H57" i="5" s="1"/>
  <c r="I57" i="5" a="1"/>
  <c r="I57" i="5" s="1"/>
  <c r="J57" i="5" a="1"/>
  <c r="J57" i="5" s="1"/>
  <c r="G58" i="5" a="1"/>
  <c r="G58" i="5" s="1"/>
  <c r="H58" i="5" a="1"/>
  <c r="H58" i="5" s="1"/>
  <c r="I58" i="5" a="1"/>
  <c r="I58" i="5" s="1"/>
  <c r="J58" i="5" a="1"/>
  <c r="J58" i="5" s="1"/>
  <c r="G59" i="5" a="1"/>
  <c r="G59" i="5" s="1"/>
  <c r="H59" i="5" a="1"/>
  <c r="H59" i="5" s="1"/>
  <c r="I59" i="5" a="1"/>
  <c r="I59" i="5" s="1"/>
  <c r="J59" i="5" a="1"/>
  <c r="J59" i="5" s="1"/>
  <c r="G60" i="5" a="1"/>
  <c r="G60" i="5" s="1"/>
  <c r="H60" i="5" a="1"/>
  <c r="H60" i="5" s="1"/>
  <c r="I60" i="5" a="1"/>
  <c r="I60" i="5" s="1"/>
  <c r="J60" i="5" a="1"/>
  <c r="J60" i="5" s="1"/>
  <c r="G61" i="5" a="1"/>
  <c r="G61" i="5" s="1"/>
  <c r="H61" i="5" a="1"/>
  <c r="H61" i="5" s="1"/>
  <c r="I61" i="5" a="1"/>
  <c r="I61" i="5" s="1"/>
  <c r="J61" i="5" a="1"/>
  <c r="J61" i="5" s="1"/>
  <c r="G62" i="5" a="1"/>
  <c r="G62" i="5" s="1"/>
  <c r="H62" i="5" a="1"/>
  <c r="H62" i="5" s="1"/>
  <c r="I62" i="5" a="1"/>
  <c r="I62" i="5" s="1"/>
  <c r="J62" i="5" a="1"/>
  <c r="J62" i="5" s="1"/>
  <c r="G63" i="5" a="1"/>
  <c r="G63" i="5" s="1"/>
  <c r="H63" i="5" a="1"/>
  <c r="H63" i="5" s="1"/>
  <c r="I63" i="5" a="1"/>
  <c r="I63" i="5" s="1"/>
  <c r="J63" i="5" a="1"/>
  <c r="J63" i="5" s="1"/>
  <c r="G64" i="5" a="1"/>
  <c r="G64" i="5" s="1"/>
  <c r="H64" i="5" a="1"/>
  <c r="H64" i="5" s="1"/>
  <c r="I64" i="5" a="1"/>
  <c r="I64" i="5" s="1"/>
  <c r="J64" i="5" a="1"/>
  <c r="J64" i="5" s="1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C9" i="5" l="1"/>
  <c r="D9" i="5"/>
  <c r="E9" i="5"/>
  <c r="H9" i="5" a="1"/>
  <c r="H9" i="5" s="1"/>
  <c r="I9" i="5" a="1"/>
  <c r="I9" i="5" s="1"/>
  <c r="J9" i="5" a="1"/>
  <c r="J9" i="5" s="1"/>
  <c r="G9" i="5" a="1"/>
  <c r="G9" i="5" s="1"/>
  <c r="N8" i="1" l="1"/>
  <c r="I15" i="2" s="1"/>
  <c r="O8" i="1"/>
  <c r="P8" i="1"/>
  <c r="Q8" i="1"/>
  <c r="O7" i="1"/>
  <c r="P7" i="1"/>
  <c r="T16" i="2" s="1"/>
  <c r="Q7" i="1"/>
  <c r="N7" i="1"/>
  <c r="O6" i="1"/>
  <c r="P6" i="1"/>
  <c r="O11" i="2" s="1"/>
  <c r="Q6" i="1"/>
  <c r="O4" i="2" s="1"/>
  <c r="N6" i="1"/>
  <c r="O5" i="1"/>
  <c r="P5" i="1"/>
  <c r="R14" i="2" s="1"/>
  <c r="Q5" i="1"/>
  <c r="N5" i="1"/>
  <c r="O4" i="1"/>
  <c r="P4" i="1"/>
  <c r="Q4" i="1"/>
  <c r="N4" i="1"/>
  <c r="AN25" i="7"/>
  <c r="AM25" i="7"/>
  <c r="AN24" i="7"/>
  <c r="AM24" i="7"/>
  <c r="AN23" i="7"/>
  <c r="AM23" i="7"/>
  <c r="AN22" i="7"/>
  <c r="AM22" i="7"/>
  <c r="AN21" i="7"/>
  <c r="AM21" i="7"/>
  <c r="AN20" i="7"/>
  <c r="AM20" i="7"/>
  <c r="AN19" i="7"/>
  <c r="AM19" i="7"/>
  <c r="AN18" i="7"/>
  <c r="AM18" i="7"/>
  <c r="AN17" i="7"/>
  <c r="AM17" i="7"/>
  <c r="AN16" i="7"/>
  <c r="AM16" i="7"/>
  <c r="AN15" i="7"/>
  <c r="AM15" i="7"/>
  <c r="AN14" i="7"/>
  <c r="AM14" i="7"/>
  <c r="AN13" i="7"/>
  <c r="AM13" i="7"/>
  <c r="AN12" i="7"/>
  <c r="AM12" i="7"/>
  <c r="AN11" i="7"/>
  <c r="AM11" i="7"/>
  <c r="AN10" i="7"/>
  <c r="AM10" i="7"/>
  <c r="AN9" i="7"/>
  <c r="AM9" i="7"/>
  <c r="AN8" i="7"/>
  <c r="AM8" i="7"/>
  <c r="AN7" i="7"/>
  <c r="AM7" i="7"/>
  <c r="AN6" i="7"/>
  <c r="AM6" i="7"/>
  <c r="AN5" i="7"/>
  <c r="AM5" i="7"/>
  <c r="AN4" i="7"/>
  <c r="AM4" i="7"/>
  <c r="AA27" i="7"/>
  <c r="Z27" i="7"/>
  <c r="AA26" i="7"/>
  <c r="L60" i="5" s="1" a="1"/>
  <c r="L60" i="5" s="1"/>
  <c r="Q60" i="5" s="1"/>
  <c r="Z26" i="7"/>
  <c r="AA25" i="7"/>
  <c r="Z25" i="7"/>
  <c r="AA24" i="7"/>
  <c r="Z24" i="7"/>
  <c r="AA23" i="7"/>
  <c r="Z23" i="7"/>
  <c r="AA22" i="7"/>
  <c r="L43" i="5" s="1" a="1"/>
  <c r="L43" i="5" s="1"/>
  <c r="Q43" i="5" s="1"/>
  <c r="Z22" i="7"/>
  <c r="AA21" i="7"/>
  <c r="Z21" i="7"/>
  <c r="AA20" i="7"/>
  <c r="Z20" i="7"/>
  <c r="AA19" i="7"/>
  <c r="Z19" i="7"/>
  <c r="AA18" i="7"/>
  <c r="Z18" i="7"/>
  <c r="AA17" i="7"/>
  <c r="Z17" i="7"/>
  <c r="AA16" i="7"/>
  <c r="Z16" i="7"/>
  <c r="AA15" i="7"/>
  <c r="Z15" i="7"/>
  <c r="AA14" i="7"/>
  <c r="Z14" i="7"/>
  <c r="AA13" i="7"/>
  <c r="Z13" i="7"/>
  <c r="AA12" i="7"/>
  <c r="Z12" i="7"/>
  <c r="AA11" i="7"/>
  <c r="Z11" i="7"/>
  <c r="AA10" i="7"/>
  <c r="Z10" i="7"/>
  <c r="AA9" i="7"/>
  <c r="Z9" i="7"/>
  <c r="AA8" i="7"/>
  <c r="Z8" i="7"/>
  <c r="AA7" i="7"/>
  <c r="Z7" i="7"/>
  <c r="Z6" i="7"/>
  <c r="AA5" i="7"/>
  <c r="Z5" i="7"/>
  <c r="AA4" i="7"/>
  <c r="Z4" i="7"/>
  <c r="M49" i="7"/>
  <c r="L49" i="7"/>
  <c r="M48" i="7"/>
  <c r="L48" i="7"/>
  <c r="M47" i="7"/>
  <c r="L47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M6" i="7"/>
  <c r="L6" i="7"/>
  <c r="M5" i="7"/>
  <c r="L5" i="7"/>
  <c r="M4" i="7"/>
  <c r="L4" i="7"/>
  <c r="M41" i="5" l="1" a="1"/>
  <c r="M41" i="5" s="1"/>
  <c r="R41" i="5" s="1"/>
  <c r="N33" i="5" a="1"/>
  <c r="N33" i="5" s="1"/>
  <c r="S33" i="5" s="1"/>
  <c r="N57" i="5" a="1"/>
  <c r="N57" i="5" s="1"/>
  <c r="S57" i="5" s="1"/>
  <c r="N36" i="5" a="1"/>
  <c r="N36" i="5" s="1"/>
  <c r="S36" i="5" s="1"/>
  <c r="N47" i="5" a="1"/>
  <c r="N47" i="5" s="1"/>
  <c r="S47" i="5" s="1"/>
  <c r="N21" i="5" a="1"/>
  <c r="N21" i="5" s="1"/>
  <c r="S21" i="5" s="1"/>
  <c r="O58" i="5" a="1"/>
  <c r="O58" i="5" s="1"/>
  <c r="T58" i="5" s="1"/>
  <c r="N61" i="5" a="1"/>
  <c r="N61" i="5" s="1"/>
  <c r="S61" i="5" s="1"/>
  <c r="N24" i="5" a="1"/>
  <c r="N24" i="5" s="1"/>
  <c r="S24" i="5" s="1"/>
  <c r="M27" i="5" a="1"/>
  <c r="M27" i="5" s="1"/>
  <c r="R27" i="5" s="1"/>
  <c r="O45" i="5" a="1"/>
  <c r="O45" i="5" s="1"/>
  <c r="T45" i="5" s="1"/>
  <c r="N35" i="5" a="1"/>
  <c r="N35" i="5" s="1"/>
  <c r="S35" i="5" s="1"/>
  <c r="N59" i="5" a="1"/>
  <c r="N59" i="5" s="1"/>
  <c r="S59" i="5" s="1"/>
  <c r="M62" i="5" a="1"/>
  <c r="M62" i="5" s="1"/>
  <c r="R62" i="5" s="1"/>
  <c r="L25" i="5" a="1"/>
  <c r="L25" i="5" s="1"/>
  <c r="Q25" i="5" s="1"/>
  <c r="N30" i="5" a="1"/>
  <c r="N30" i="5" s="1"/>
  <c r="S30" i="5" s="1"/>
  <c r="O14" i="5" a="1"/>
  <c r="O14" i="5" s="1"/>
  <c r="T14" i="5" s="1"/>
  <c r="N25" i="5" a="1"/>
  <c r="N25" i="5" s="1"/>
  <c r="S25" i="5" s="1"/>
  <c r="N49" i="5" a="1"/>
  <c r="N49" i="5" s="1"/>
  <c r="S49" i="5" s="1"/>
  <c r="N12" i="5" a="1"/>
  <c r="N12" i="5" s="1"/>
  <c r="S12" i="5" s="1"/>
  <c r="O33" i="5" a="1"/>
  <c r="O33" i="5" s="1"/>
  <c r="T33" i="5" s="1"/>
  <c r="N60" i="5" a="1"/>
  <c r="N60" i="5" s="1"/>
  <c r="S60" i="5" s="1"/>
  <c r="N31" i="5" a="1"/>
  <c r="N31" i="5" s="1"/>
  <c r="S31" i="5" s="1"/>
  <c r="M34" i="5" a="1"/>
  <c r="M34" i="5" s="1"/>
  <c r="R34" i="5" s="1"/>
  <c r="N55" i="5" a="1"/>
  <c r="N55" i="5" s="1"/>
  <c r="S55" i="5" s="1"/>
  <c r="O60" i="5" a="1"/>
  <c r="O60" i="5" s="1"/>
  <c r="T60" i="5" s="1"/>
  <c r="O15" i="5" a="1"/>
  <c r="O15" i="5" s="1"/>
  <c r="T15" i="5" s="1"/>
  <c r="M21" i="5" a="1"/>
  <c r="M21" i="5" s="1"/>
  <c r="R21" i="5" s="1"/>
  <c r="M45" i="5" a="1"/>
  <c r="M45" i="5" s="1"/>
  <c r="R45" i="5" s="1"/>
  <c r="M53" i="5" a="1"/>
  <c r="M53" i="5" s="1"/>
  <c r="R53" i="5" s="1"/>
  <c r="O55" i="5" a="1"/>
  <c r="O55" i="5" s="1"/>
  <c r="T55" i="5" s="1"/>
  <c r="M61" i="5" a="1"/>
  <c r="M61" i="5" s="1"/>
  <c r="R61" i="5" s="1"/>
  <c r="M16" i="5" a="1"/>
  <c r="M16" i="5" s="1"/>
  <c r="R16" i="5" s="1"/>
  <c r="M64" i="5" a="1"/>
  <c r="M64" i="5" s="1"/>
  <c r="R64" i="5" s="1"/>
  <c r="O37" i="5" a="1"/>
  <c r="O37" i="5" s="1"/>
  <c r="T37" i="5" s="1"/>
  <c r="M51" i="5" a="1"/>
  <c r="M51" i="5" s="1"/>
  <c r="R51" i="5" s="1"/>
  <c r="O53" i="5" a="1"/>
  <c r="O53" i="5" s="1"/>
  <c r="T53" i="5" s="1"/>
  <c r="O61" i="5" a="1"/>
  <c r="O61" i="5" s="1"/>
  <c r="T61" i="5" s="1"/>
  <c r="N64" i="5" a="1"/>
  <c r="N64" i="5" s="1"/>
  <c r="S64" i="5" s="1"/>
  <c r="M46" i="5" a="1"/>
  <c r="M46" i="5" s="1"/>
  <c r="R46" i="5" s="1"/>
  <c r="O64" i="5" a="1"/>
  <c r="O64" i="5" s="1"/>
  <c r="T64" i="5" s="1"/>
  <c r="L34" i="5" a="1"/>
  <c r="L34" i="5" s="1"/>
  <c r="Q34" i="5" s="1"/>
  <c r="L59" i="5" a="1"/>
  <c r="L59" i="5" s="1"/>
  <c r="Q59" i="5" s="1"/>
  <c r="L30" i="5" a="1"/>
  <c r="L30" i="5" s="1"/>
  <c r="Q30" i="5" s="1"/>
  <c r="L31" i="5" a="1"/>
  <c r="L31" i="5" s="1"/>
  <c r="Q31" i="5" s="1"/>
  <c r="L39" i="5" a="1"/>
  <c r="L39" i="5" s="1"/>
  <c r="Q39" i="5" s="1"/>
  <c r="L47" i="5" a="1"/>
  <c r="L47" i="5" s="1"/>
  <c r="Q47" i="5" s="1"/>
  <c r="L33" i="5" a="1"/>
  <c r="L33" i="5" s="1"/>
  <c r="Q33" i="5" s="1"/>
  <c r="O19" i="5" a="1"/>
  <c r="O19" i="5" s="1"/>
  <c r="T19" i="5" s="1"/>
  <c r="O27" i="5" a="1"/>
  <c r="O27" i="5" s="1"/>
  <c r="T27" i="5" s="1"/>
  <c r="O22" i="5" a="1"/>
  <c r="O22" i="5" s="1"/>
  <c r="T22" i="5" s="1"/>
  <c r="M28" i="5" a="1"/>
  <c r="M28" i="5" s="1"/>
  <c r="R28" i="5" s="1"/>
  <c r="O38" i="5" a="1"/>
  <c r="O38" i="5" s="1"/>
  <c r="T38" i="5" s="1"/>
  <c r="M52" i="5" a="1"/>
  <c r="M52" i="5" s="1"/>
  <c r="R52" i="5" s="1"/>
  <c r="O54" i="5" a="1"/>
  <c r="O54" i="5" s="1"/>
  <c r="T54" i="5" s="1"/>
  <c r="M60" i="5" a="1"/>
  <c r="M60" i="5" s="1"/>
  <c r="R60" i="5" s="1"/>
  <c r="O62" i="5" a="1"/>
  <c r="O62" i="5" s="1"/>
  <c r="T62" i="5" s="1"/>
  <c r="O25" i="5" a="1"/>
  <c r="O25" i="5" s="1"/>
  <c r="T25" i="5" s="1"/>
  <c r="O41" i="5" a="1"/>
  <c r="O41" i="5" s="1"/>
  <c r="T41" i="5" s="1"/>
  <c r="M47" i="5" a="1"/>
  <c r="M47" i="5" s="1"/>
  <c r="R47" i="5" s="1"/>
  <c r="O49" i="5" a="1"/>
  <c r="O49" i="5" s="1"/>
  <c r="T49" i="5" s="1"/>
  <c r="M63" i="5" a="1"/>
  <c r="M63" i="5" s="1"/>
  <c r="R63" i="5" s="1"/>
  <c r="M10" i="5" a="1"/>
  <c r="M10" i="5" s="1"/>
  <c r="R10" i="5" s="1"/>
  <c r="O12" i="5" a="1"/>
  <c r="O12" i="5" s="1"/>
  <c r="T12" i="5" s="1"/>
  <c r="M26" i="5" a="1"/>
  <c r="M26" i="5" s="1"/>
  <c r="R26" i="5" s="1"/>
  <c r="O28" i="5" a="1"/>
  <c r="O28" i="5" s="1"/>
  <c r="T28" i="5" s="1"/>
  <c r="M42" i="5" a="1"/>
  <c r="M42" i="5" s="1"/>
  <c r="R42" i="5" s="1"/>
  <c r="O44" i="5" a="1"/>
  <c r="O44" i="5" s="1"/>
  <c r="T44" i="5" s="1"/>
  <c r="M58" i="5" a="1"/>
  <c r="M58" i="5" s="1"/>
  <c r="R58" i="5" s="1"/>
  <c r="M29" i="5" a="1"/>
  <c r="M29" i="5" s="1"/>
  <c r="R29" i="5" s="1"/>
  <c r="O31" i="5" a="1"/>
  <c r="O31" i="5" s="1"/>
  <c r="T31" i="5" s="1"/>
  <c r="M37" i="5" a="1"/>
  <c r="M37" i="5" s="1"/>
  <c r="R37" i="5" s="1"/>
  <c r="O39" i="5" a="1"/>
  <c r="O39" i="5" s="1"/>
  <c r="T39" i="5" s="1"/>
  <c r="O10" i="5" a="1"/>
  <c r="O10" i="5" s="1"/>
  <c r="T10" i="5" s="1"/>
  <c r="O18" i="5" a="1"/>
  <c r="O18" i="5" s="1"/>
  <c r="T18" i="5" s="1"/>
  <c r="M32" i="5" a="1"/>
  <c r="M32" i="5" s="1"/>
  <c r="R32" i="5" s="1"/>
  <c r="O50" i="5" a="1"/>
  <c r="O50" i="5" s="1"/>
  <c r="T50" i="5" s="1"/>
  <c r="M56" i="5" a="1"/>
  <c r="M56" i="5" s="1"/>
  <c r="R56" i="5" s="1"/>
  <c r="M19" i="5" a="1"/>
  <c r="M19" i="5" s="1"/>
  <c r="R19" i="5" s="1"/>
  <c r="M35" i="5" a="1"/>
  <c r="M35" i="5" s="1"/>
  <c r="R35" i="5" s="1"/>
  <c r="N56" i="5" a="1"/>
  <c r="N56" i="5" s="1"/>
  <c r="S56" i="5" s="1"/>
  <c r="M59" i="5" a="1"/>
  <c r="M59" i="5" s="1"/>
  <c r="R59" i="5" s="1"/>
  <c r="O16" i="5" a="1"/>
  <c r="O16" i="5" s="1"/>
  <c r="T16" i="5" s="1"/>
  <c r="M30" i="5" a="1"/>
  <c r="M30" i="5" s="1"/>
  <c r="R30" i="5" s="1"/>
  <c r="O32" i="5" a="1"/>
  <c r="O32" i="5" s="1"/>
  <c r="T32" i="5" s="1"/>
  <c r="M38" i="5" a="1"/>
  <c r="M38" i="5" s="1"/>
  <c r="R38" i="5" s="1"/>
  <c r="O40" i="5" a="1"/>
  <c r="O40" i="5" s="1"/>
  <c r="T40" i="5" s="1"/>
  <c r="M54" i="5" a="1"/>
  <c r="M54" i="5" s="1"/>
  <c r="R54" i="5" s="1"/>
  <c r="M49" i="5" a="1"/>
  <c r="M49" i="5" s="1"/>
  <c r="R49" i="5" s="1"/>
  <c r="N54" i="5" a="1"/>
  <c r="N54" i="5" s="1"/>
  <c r="S54" i="5" s="1"/>
  <c r="O59" i="5" a="1"/>
  <c r="O59" i="5" s="1"/>
  <c r="T59" i="5" s="1"/>
  <c r="N41" i="5" a="1"/>
  <c r="N41" i="5" s="1"/>
  <c r="S41" i="5" s="1"/>
  <c r="N28" i="5" a="1"/>
  <c r="N28" i="5" s="1"/>
  <c r="S28" i="5" s="1"/>
  <c r="M55" i="5" a="1"/>
  <c r="M55" i="5" s="1"/>
  <c r="R55" i="5" s="1"/>
  <c r="N23" i="5" a="1"/>
  <c r="N23" i="5" s="1"/>
  <c r="S23" i="5" s="1"/>
  <c r="N18" i="5" a="1"/>
  <c r="N18" i="5" s="1"/>
  <c r="S18" i="5" s="1"/>
  <c r="N50" i="5" a="1"/>
  <c r="N50" i="5" s="1"/>
  <c r="S50" i="5" s="1"/>
  <c r="L14" i="5" a="1"/>
  <c r="L14" i="5" s="1"/>
  <c r="Q14" i="5" s="1"/>
  <c r="N53" i="5" a="1"/>
  <c r="N53" i="5" s="1"/>
  <c r="S53" i="5" s="1"/>
  <c r="N32" i="5" a="1"/>
  <c r="N32" i="5" s="1"/>
  <c r="S32" i="5" s="1"/>
  <c r="N27" i="5" a="1"/>
  <c r="N27" i="5" s="1"/>
  <c r="S27" i="5" s="1"/>
  <c r="L50" i="5" a="1"/>
  <c r="L50" i="5" s="1"/>
  <c r="Q50" i="5" s="1"/>
  <c r="L27" i="5" a="1"/>
  <c r="L27" i="5" s="1"/>
  <c r="Q27" i="5" s="1"/>
  <c r="L21" i="5" a="1"/>
  <c r="L21" i="5" s="1"/>
  <c r="Q21" i="5" s="1"/>
  <c r="L22" i="5" a="1"/>
  <c r="L22" i="5" s="1"/>
  <c r="Q22" i="5" s="1"/>
  <c r="L63" i="5" a="1"/>
  <c r="L63" i="5" s="1"/>
  <c r="Q63" i="5" s="1"/>
  <c r="L26" i="5" a="1"/>
  <c r="L26" i="5" s="1"/>
  <c r="Q26" i="5" s="1"/>
  <c r="L38" i="5" a="1"/>
  <c r="L38" i="5" s="1"/>
  <c r="Q38" i="5" s="1"/>
  <c r="L57" i="5" a="1"/>
  <c r="L57" i="5" s="1"/>
  <c r="Q57" i="5" s="1"/>
  <c r="L9" i="5" a="1"/>
  <c r="L9" i="5" s="1"/>
  <c r="Q9" i="5" s="1"/>
  <c r="L46" i="5" a="1"/>
  <c r="L46" i="5" s="1"/>
  <c r="Q46" i="5" s="1"/>
  <c r="L64" i="5" a="1"/>
  <c r="L64" i="5" s="1"/>
  <c r="Q64" i="5" s="1"/>
  <c r="L12" i="5" a="1"/>
  <c r="L12" i="5" s="1"/>
  <c r="Q12" i="5" s="1"/>
  <c r="L48" i="5" a="1"/>
  <c r="L48" i="5" s="1"/>
  <c r="Q48" i="5" s="1"/>
  <c r="N14" i="5" a="1"/>
  <c r="N14" i="5" s="1"/>
  <c r="S14" i="5" s="1"/>
  <c r="M17" i="5" a="1"/>
  <c r="M17" i="5" s="1"/>
  <c r="R17" i="5" s="1"/>
  <c r="N22" i="5" a="1"/>
  <c r="N22" i="5" s="1"/>
  <c r="S22" i="5" s="1"/>
  <c r="M25" i="5" a="1"/>
  <c r="M25" i="5" s="1"/>
  <c r="R25" i="5" s="1"/>
  <c r="M33" i="5" a="1"/>
  <c r="M33" i="5" s="1"/>
  <c r="R33" i="5" s="1"/>
  <c r="N38" i="5" a="1"/>
  <c r="N38" i="5" s="1"/>
  <c r="S38" i="5" s="1"/>
  <c r="N46" i="5" a="1"/>
  <c r="N46" i="5" s="1"/>
  <c r="S46" i="5" s="1"/>
  <c r="O51" i="5" a="1"/>
  <c r="O51" i="5" s="1"/>
  <c r="T51" i="5" s="1"/>
  <c r="M12" i="5" a="1"/>
  <c r="M12" i="5" s="1"/>
  <c r="R12" i="5" s="1"/>
  <c r="N17" i="5" a="1"/>
  <c r="N17" i="5" s="1"/>
  <c r="S17" i="5" s="1"/>
  <c r="M20" i="5" a="1"/>
  <c r="M20" i="5" s="1"/>
  <c r="R20" i="5" s="1"/>
  <c r="O30" i="5" a="1"/>
  <c r="O30" i="5" s="1"/>
  <c r="T30" i="5" s="1"/>
  <c r="M36" i="5" a="1"/>
  <c r="M36" i="5" s="1"/>
  <c r="R36" i="5" s="1"/>
  <c r="M44" i="5" a="1"/>
  <c r="M44" i="5" s="1"/>
  <c r="R44" i="5" s="1"/>
  <c r="O46" i="5" a="1"/>
  <c r="O46" i="5" s="1"/>
  <c r="T46" i="5" s="1"/>
  <c r="O9" i="5" a="1"/>
  <c r="O9" i="5" s="1"/>
  <c r="T9" i="5" s="1"/>
  <c r="O17" i="5" a="1"/>
  <c r="O17" i="5" s="1"/>
  <c r="T17" i="5" s="1"/>
  <c r="M23" i="5" a="1"/>
  <c r="M23" i="5" s="1"/>
  <c r="R23" i="5" s="1"/>
  <c r="M31" i="5" a="1"/>
  <c r="M31" i="5" s="1"/>
  <c r="R31" i="5" s="1"/>
  <c r="M39" i="5" a="1"/>
  <c r="M39" i="5" s="1"/>
  <c r="R39" i="5" s="1"/>
  <c r="N44" i="5" a="1"/>
  <c r="N44" i="5" s="1"/>
  <c r="S44" i="5" s="1"/>
  <c r="N52" i="5" a="1"/>
  <c r="N52" i="5" s="1"/>
  <c r="S52" i="5" s="1"/>
  <c r="O57" i="5" a="1"/>
  <c r="O57" i="5" s="1"/>
  <c r="T57" i="5" s="1"/>
  <c r="N15" i="5" a="1"/>
  <c r="N15" i="5" s="1"/>
  <c r="S15" i="5" s="1"/>
  <c r="M18" i="5" a="1"/>
  <c r="M18" i="5" s="1"/>
  <c r="R18" i="5" s="1"/>
  <c r="O20" i="5" a="1"/>
  <c r="O20" i="5" s="1"/>
  <c r="T20" i="5" s="1"/>
  <c r="O36" i="5" a="1"/>
  <c r="O36" i="5" s="1"/>
  <c r="T36" i="5" s="1"/>
  <c r="M50" i="5" a="1"/>
  <c r="M50" i="5" s="1"/>
  <c r="R50" i="5" s="1"/>
  <c r="O52" i="5" a="1"/>
  <c r="O52" i="5" s="1"/>
  <c r="T52" i="5" s="1"/>
  <c r="O23" i="5" a="1"/>
  <c r="O23" i="5" s="1"/>
  <c r="T23" i="5" s="1"/>
  <c r="N34" i="5" a="1"/>
  <c r="N34" i="5" s="1"/>
  <c r="S34" i="5" s="1"/>
  <c r="O47" i="5" a="1"/>
  <c r="O47" i="5" s="1"/>
  <c r="T47" i="5" s="1"/>
  <c r="N13" i="5" a="1"/>
  <c r="N13" i="5" s="1"/>
  <c r="S13" i="5" s="1"/>
  <c r="M24" i="5" a="1"/>
  <c r="M24" i="5" s="1"/>
  <c r="R24" i="5" s="1"/>
  <c r="O26" i="5" a="1"/>
  <c r="O26" i="5" s="1"/>
  <c r="T26" i="5" s="1"/>
  <c r="O34" i="5" a="1"/>
  <c r="O34" i="5" s="1"/>
  <c r="T34" i="5" s="1"/>
  <c r="N37" i="5" a="1"/>
  <c r="N37" i="5" s="1"/>
  <c r="S37" i="5" s="1"/>
  <c r="M40" i="5" a="1"/>
  <c r="M40" i="5" s="1"/>
  <c r="R40" i="5" s="1"/>
  <c r="O42" i="5" a="1"/>
  <c r="O42" i="5" s="1"/>
  <c r="T42" i="5" s="1"/>
  <c r="M48" i="5" a="1"/>
  <c r="M48" i="5" s="1"/>
  <c r="R48" i="5" s="1"/>
  <c r="N16" i="5" a="1"/>
  <c r="N16" i="5" s="1"/>
  <c r="S16" i="5" s="1"/>
  <c r="O21" i="5" a="1"/>
  <c r="O21" i="5" s="1"/>
  <c r="T21" i="5" s="1"/>
  <c r="O29" i="5" a="1"/>
  <c r="O29" i="5" s="1"/>
  <c r="T29" i="5" s="1"/>
  <c r="M43" i="5" a="1"/>
  <c r="M43" i="5" s="1"/>
  <c r="R43" i="5" s="1"/>
  <c r="O48" i="5" a="1"/>
  <c r="O48" i="5" s="1"/>
  <c r="T48" i="5" s="1"/>
  <c r="N51" i="5" a="1"/>
  <c r="N51" i="5" s="1"/>
  <c r="S51" i="5" s="1"/>
  <c r="O56" i="5" a="1"/>
  <c r="O56" i="5" s="1"/>
  <c r="T56" i="5" s="1"/>
  <c r="L36" i="5" a="1"/>
  <c r="L36" i="5" s="1"/>
  <c r="Q36" i="5" s="1"/>
  <c r="O63" i="5" a="1"/>
  <c r="O63" i="5" s="1"/>
  <c r="T63" i="5" s="1"/>
  <c r="L15" i="5" a="1"/>
  <c r="L15" i="5" s="1"/>
  <c r="Q15" i="5" s="1"/>
  <c r="L52" i="5" a="1"/>
  <c r="L52" i="5" s="1"/>
  <c r="Q52" i="5" s="1"/>
  <c r="L55" i="5" a="1"/>
  <c r="L55" i="5" s="1"/>
  <c r="Q55" i="5" s="1"/>
  <c r="L56" i="5" a="1"/>
  <c r="L56" i="5" s="1"/>
  <c r="Q56" i="5" s="1"/>
  <c r="L53" i="5" a="1"/>
  <c r="L53" i="5" s="1"/>
  <c r="Q53" i="5" s="1"/>
  <c r="L32" i="5" a="1"/>
  <c r="L32" i="5" s="1"/>
  <c r="Q32" i="5" s="1"/>
  <c r="M9" i="5" a="1"/>
  <c r="M9" i="5" s="1"/>
  <c r="R9" i="5" s="1"/>
  <c r="O11" i="5" a="1"/>
  <c r="O11" i="5" s="1"/>
  <c r="T11" i="5" s="1"/>
  <c r="O35" i="5" a="1"/>
  <c r="O35" i="5" s="1"/>
  <c r="T35" i="5" s="1"/>
  <c r="O43" i="5" a="1"/>
  <c r="O43" i="5" s="1"/>
  <c r="T43" i="5" s="1"/>
  <c r="M57" i="5" a="1"/>
  <c r="M57" i="5" s="1"/>
  <c r="R57" i="5" s="1"/>
  <c r="M15" i="5" a="1"/>
  <c r="M15" i="5" s="1"/>
  <c r="R15" i="5" s="1"/>
  <c r="M13" i="5" a="1"/>
  <c r="M13" i="5" s="1"/>
  <c r="R13" i="5" s="1"/>
  <c r="M11" i="5" a="1"/>
  <c r="M11" i="5" s="1"/>
  <c r="R11" i="5" s="1"/>
  <c r="O13" i="5" a="1"/>
  <c r="O13" i="5" s="1"/>
  <c r="T13" i="5" s="1"/>
  <c r="M14" i="5" a="1"/>
  <c r="M14" i="5" s="1"/>
  <c r="R14" i="5" s="1"/>
  <c r="M22" i="5" a="1"/>
  <c r="M22" i="5" s="1"/>
  <c r="R22" i="5" s="1"/>
  <c r="O24" i="5" a="1"/>
  <c r="O24" i="5" s="1"/>
  <c r="T24" i="5" s="1"/>
  <c r="L51" i="5" a="1"/>
  <c r="L51" i="5" s="1"/>
  <c r="Q51" i="5" s="1"/>
  <c r="L61" i="5" a="1"/>
  <c r="L61" i="5" s="1"/>
  <c r="Q61" i="5" s="1"/>
  <c r="N10" i="5" a="1"/>
  <c r="N10" i="5" s="1"/>
  <c r="S10" i="5" s="1"/>
  <c r="N26" i="5" a="1"/>
  <c r="N26" i="5" s="1"/>
  <c r="S26" i="5" s="1"/>
  <c r="L54" i="5" a="1"/>
  <c r="L54" i="5" s="1"/>
  <c r="Q54" i="5" s="1"/>
  <c r="N40" i="5" a="1"/>
  <c r="N40" i="5" s="1"/>
  <c r="S40" i="5" s="1"/>
  <c r="N48" i="5" a="1"/>
  <c r="N48" i="5" s="1"/>
  <c r="S48" i="5" s="1"/>
  <c r="L17" i="5" a="1"/>
  <c r="L17" i="5" s="1"/>
  <c r="Q17" i="5" s="1"/>
  <c r="N9" i="5" a="1"/>
  <c r="N9" i="5" s="1"/>
  <c r="S9" i="5" s="1"/>
  <c r="N39" i="5" a="1"/>
  <c r="N39" i="5" s="1"/>
  <c r="S39" i="5" s="1"/>
  <c r="N63" i="5" a="1"/>
  <c r="N63" i="5" s="1"/>
  <c r="S63" i="5" s="1"/>
  <c r="L29" i="5" a="1"/>
  <c r="L29" i="5" s="1"/>
  <c r="Q29" i="5" s="1"/>
  <c r="L37" i="5" a="1"/>
  <c r="L37" i="5" s="1"/>
  <c r="Q37" i="5" s="1"/>
  <c r="N42" i="5" a="1"/>
  <c r="N42" i="5" s="1"/>
  <c r="S42" i="5" s="1"/>
  <c r="N58" i="5" a="1"/>
  <c r="N58" i="5" s="1"/>
  <c r="S58" i="5" s="1"/>
  <c r="N29" i="5" a="1"/>
  <c r="N29" i="5" s="1"/>
  <c r="S29" i="5" s="1"/>
  <c r="N45" i="5" a="1"/>
  <c r="N45" i="5" s="1"/>
  <c r="S45" i="5" s="1"/>
  <c r="N11" i="5" a="1"/>
  <c r="N11" i="5" s="1"/>
  <c r="S11" i="5" s="1"/>
  <c r="N19" i="5" a="1"/>
  <c r="N19" i="5" s="1"/>
  <c r="S19" i="5" s="1"/>
  <c r="N43" i="5" a="1"/>
  <c r="N43" i="5" s="1"/>
  <c r="S43" i="5" s="1"/>
  <c r="L49" i="5" a="1"/>
  <c r="L49" i="5" s="1"/>
  <c r="Q49" i="5" s="1"/>
  <c r="N62" i="5" a="1"/>
  <c r="N62" i="5" s="1"/>
  <c r="S62" i="5" s="1"/>
  <c r="L18" i="5" a="1"/>
  <c r="L18" i="5" s="1"/>
  <c r="Q18" i="5" s="1"/>
  <c r="L42" i="5" a="1"/>
  <c r="L42" i="5" s="1"/>
  <c r="Q42" i="5" s="1"/>
  <c r="L19" i="5" a="1"/>
  <c r="L19" i="5" s="1"/>
  <c r="Q19" i="5" s="1"/>
  <c r="L35" i="5" a="1"/>
  <c r="L35" i="5" s="1"/>
  <c r="Q35" i="5" s="1"/>
  <c r="N20" i="5" a="1"/>
  <c r="N20" i="5" s="1"/>
  <c r="S20" i="5" s="1"/>
  <c r="L28" i="5" a="1"/>
  <c r="L28" i="5" s="1"/>
  <c r="Q28" i="5" s="1"/>
  <c r="L23" i="5" a="1"/>
  <c r="L23" i="5" s="1"/>
  <c r="Q23" i="5" s="1"/>
  <c r="L16" i="5" a="1"/>
  <c r="L16" i="5" s="1"/>
  <c r="Q16" i="5" s="1"/>
  <c r="L24" i="5" a="1"/>
  <c r="L24" i="5" s="1"/>
  <c r="Q24" i="5" s="1"/>
  <c r="L10" i="5" a="1"/>
  <c r="L10" i="5" s="1"/>
  <c r="Q10" i="5" s="1"/>
  <c r="L58" i="5" a="1"/>
  <c r="L58" i="5" s="1"/>
  <c r="Q58" i="5" s="1"/>
  <c r="L44" i="5" a="1"/>
  <c r="L44" i="5" s="1"/>
  <c r="Q44" i="5" s="1"/>
  <c r="L13" i="5" a="1"/>
  <c r="L13" i="5" s="1"/>
  <c r="Q13" i="5" s="1"/>
  <c r="L45" i="5" a="1"/>
  <c r="L45" i="5" s="1"/>
  <c r="Q45" i="5" s="1"/>
  <c r="L62" i="5" a="1"/>
  <c r="L62" i="5" s="1"/>
  <c r="Q62" i="5" s="1"/>
  <c r="L40" i="5" a="1"/>
  <c r="L40" i="5" s="1"/>
  <c r="Q40" i="5" s="1"/>
  <c r="L41" i="5" a="1"/>
  <c r="L41" i="5" s="1"/>
  <c r="Q41" i="5" s="1"/>
  <c r="L11" i="5" a="1"/>
  <c r="L11" i="5" s="1"/>
  <c r="Q11" i="5" s="1"/>
  <c r="L20" i="5" a="1"/>
  <c r="L20" i="5" s="1"/>
  <c r="Q20" i="5" s="1"/>
  <c r="R6" i="2"/>
  <c r="F14" i="2"/>
  <c r="F5" i="2"/>
  <c r="F4" i="2"/>
  <c r="F3" i="2"/>
  <c r="R3" i="2"/>
  <c r="F6" i="2"/>
  <c r="R5" i="2"/>
  <c r="R8" i="2"/>
  <c r="F8" i="2"/>
  <c r="R4" i="2"/>
  <c r="F9" i="2"/>
  <c r="R9" i="2"/>
  <c r="O12" i="2"/>
  <c r="C16" i="2"/>
  <c r="C12" i="2"/>
  <c r="C13" i="2"/>
  <c r="C10" i="2"/>
  <c r="C4" i="2"/>
  <c r="O15" i="2"/>
  <c r="O14" i="2"/>
  <c r="O10" i="2"/>
  <c r="O13" i="2"/>
  <c r="C14" i="2"/>
  <c r="O16" i="2"/>
  <c r="C15" i="2"/>
  <c r="T8" i="2"/>
  <c r="H3" i="2"/>
  <c r="H5" i="2"/>
  <c r="H16" i="2"/>
  <c r="T7" i="2"/>
  <c r="T3" i="2"/>
  <c r="T6" i="2"/>
  <c r="H8" i="2"/>
  <c r="T4" i="2"/>
  <c r="T5" i="2"/>
  <c r="H6" i="2"/>
  <c r="H4" i="2"/>
  <c r="H7" i="2"/>
  <c r="D14" i="2"/>
  <c r="D16" i="2"/>
  <c r="D11" i="2"/>
  <c r="D15" i="2"/>
  <c r="D10" i="2"/>
  <c r="D5" i="2"/>
  <c r="D13" i="2"/>
  <c r="D8" i="2"/>
  <c r="D3" i="2"/>
  <c r="D9" i="2"/>
  <c r="D12" i="2"/>
  <c r="D4" i="2"/>
  <c r="D6" i="2"/>
  <c r="D7" i="2"/>
  <c r="O5" i="2"/>
  <c r="C3" i="2"/>
  <c r="O9" i="2"/>
  <c r="O6" i="2"/>
  <c r="O3" i="2"/>
  <c r="C8" i="2"/>
  <c r="O7" i="2"/>
  <c r="C11" i="2"/>
  <c r="C5" i="2"/>
  <c r="C6" i="2"/>
  <c r="C7" i="2"/>
  <c r="O8" i="2"/>
  <c r="C9" i="2"/>
  <c r="P14" i="2"/>
  <c r="P11" i="2"/>
  <c r="W11" i="2" s="1"/>
  <c r="P15" i="2"/>
  <c r="P16" i="2"/>
  <c r="P10" i="2"/>
  <c r="P5" i="2"/>
  <c r="P13" i="2"/>
  <c r="U7" i="2"/>
  <c r="U3" i="2"/>
  <c r="I5" i="2"/>
  <c r="I6" i="2"/>
  <c r="I7" i="2"/>
  <c r="U15" i="2"/>
  <c r="I9" i="2"/>
  <c r="U4" i="2"/>
  <c r="U5" i="2"/>
  <c r="I3" i="2"/>
  <c r="U6" i="2"/>
  <c r="U9" i="2"/>
  <c r="I4" i="2"/>
  <c r="P6" i="2"/>
  <c r="P7" i="2"/>
  <c r="P8" i="2"/>
  <c r="P9" i="2"/>
  <c r="P3" i="2"/>
  <c r="P12" i="2"/>
  <c r="P4" i="2"/>
  <c r="K10" i="2" l="1"/>
  <c r="K15" i="2"/>
  <c r="K5" i="2"/>
  <c r="W10" i="2"/>
  <c r="K9" i="2"/>
  <c r="W3" i="2"/>
  <c r="K7" i="2"/>
  <c r="W4" i="2"/>
  <c r="W5" i="2"/>
  <c r="W9" i="5" s="1" a="1"/>
  <c r="W9" i="5" s="1"/>
  <c r="AB9" i="5" s="1"/>
  <c r="W12" i="2"/>
  <c r="Y10" i="5" s="1" a="1"/>
  <c r="Y10" i="5" s="1"/>
  <c r="AD10" i="5" s="1"/>
  <c r="W15" i="2"/>
  <c r="W23" i="5" s="1" a="1"/>
  <c r="W23" i="5" s="1"/>
  <c r="AB23" i="5" s="1"/>
  <c r="W6" i="2"/>
  <c r="W35" i="5" s="1" a="1"/>
  <c r="W35" i="5" s="1"/>
  <c r="AB35" i="5" s="1"/>
  <c r="K13" i="2"/>
  <c r="Y23" i="5" a="1"/>
  <c r="Y23" i="5" s="1"/>
  <c r="AD23" i="5" s="1"/>
  <c r="W53" i="5" a="1"/>
  <c r="W53" i="5" s="1"/>
  <c r="AB53" i="5" s="1"/>
  <c r="Y20" i="5" a="1"/>
  <c r="Y20" i="5" s="1"/>
  <c r="AD20" i="5" s="1"/>
  <c r="W38" i="5" a="1"/>
  <c r="W38" i="5" s="1"/>
  <c r="AB38" i="5" s="1"/>
  <c r="Y50" i="5" a="1"/>
  <c r="Y50" i="5" s="1"/>
  <c r="AD50" i="5" s="1"/>
  <c r="W26" i="5" a="1"/>
  <c r="W26" i="5" s="1"/>
  <c r="AB26" i="5" s="1"/>
  <c r="W12" i="5" a="1"/>
  <c r="W12" i="5" s="1"/>
  <c r="AB12" i="5" s="1"/>
  <c r="Y60" i="5" a="1"/>
  <c r="Y60" i="5" s="1"/>
  <c r="AD60" i="5" s="1"/>
  <c r="W8" i="2"/>
  <c r="X13" i="5" a="1"/>
  <c r="X13" i="5" s="1"/>
  <c r="AC13" i="5" s="1"/>
  <c r="X38" i="5" a="1"/>
  <c r="X38" i="5" s="1"/>
  <c r="AC38" i="5" s="1"/>
  <c r="V50" i="5" a="1"/>
  <c r="V50" i="5" s="1"/>
  <c r="AA50" i="5" s="1"/>
  <c r="V27" i="5" a="1"/>
  <c r="V27" i="5" s="1"/>
  <c r="AA27" i="5" s="1"/>
  <c r="X52" i="5" a="1"/>
  <c r="X52" i="5" s="1"/>
  <c r="AC52" i="5" s="1"/>
  <c r="V17" i="5" a="1"/>
  <c r="V17" i="5" s="1"/>
  <c r="AA17" i="5" s="1"/>
  <c r="V51" i="5" a="1"/>
  <c r="V51" i="5" s="1"/>
  <c r="AA51" i="5" s="1"/>
  <c r="X34" i="5" a="1"/>
  <c r="X34" i="5" s="1"/>
  <c r="AC34" i="5" s="1"/>
  <c r="W9" i="2"/>
  <c r="K14" i="2"/>
  <c r="K12" i="2"/>
  <c r="V29" i="5" a="1"/>
  <c r="V29" i="5" s="1"/>
  <c r="AA29" i="5" s="1"/>
  <c r="V60" i="5" a="1"/>
  <c r="V60" i="5" s="1"/>
  <c r="AA60" i="5" s="1"/>
  <c r="X58" i="5" a="1"/>
  <c r="X58" i="5" s="1"/>
  <c r="AC58" i="5" s="1"/>
  <c r="X43" i="5" a="1"/>
  <c r="X43" i="5" s="1"/>
  <c r="AC43" i="5" s="1"/>
  <c r="X28" i="5" a="1"/>
  <c r="X28" i="5" s="1"/>
  <c r="AC28" i="5" s="1"/>
  <c r="X10" i="5" a="1"/>
  <c r="X10" i="5" s="1"/>
  <c r="AC10" i="5" s="1"/>
  <c r="V11" i="5" a="1"/>
  <c r="V11" i="5" s="1"/>
  <c r="AA11" i="5" s="1"/>
  <c r="V40" i="5" a="1"/>
  <c r="V40" i="5" s="1"/>
  <c r="AA40" i="5" s="1"/>
  <c r="Y51" i="5" a="1"/>
  <c r="Y51" i="5" s="1"/>
  <c r="AD51" i="5" s="1"/>
  <c r="Y28" i="5" a="1"/>
  <c r="Y28" i="5" s="1"/>
  <c r="AD28" i="5" s="1"/>
  <c r="W49" i="5" a="1"/>
  <c r="W49" i="5" s="1"/>
  <c r="AB49" i="5" s="1"/>
  <c r="Y39" i="5" a="1"/>
  <c r="Y39" i="5" s="1"/>
  <c r="AD39" i="5" s="1"/>
  <c r="W20" i="5" a="1"/>
  <c r="W20" i="5" s="1"/>
  <c r="AB20" i="5" s="1"/>
  <c r="W59" i="5" a="1"/>
  <c r="W59" i="5" s="1"/>
  <c r="AB59" i="5" s="1"/>
  <c r="W16" i="2"/>
  <c r="K6" i="2"/>
  <c r="K3" i="2"/>
  <c r="W13" i="2"/>
  <c r="K16" i="2"/>
  <c r="Y52" i="5" a="1"/>
  <c r="Y52" i="5" s="1"/>
  <c r="AD52" i="5" s="1"/>
  <c r="W52" i="5" a="1"/>
  <c r="W52" i="5" s="1"/>
  <c r="AB52" i="5" s="1"/>
  <c r="W48" i="5" a="1"/>
  <c r="W48" i="5" s="1"/>
  <c r="AB48" i="5" s="1"/>
  <c r="Y40" i="5" a="1"/>
  <c r="Y40" i="5" s="1"/>
  <c r="AD40" i="5" s="1"/>
  <c r="Y12" i="5" a="1"/>
  <c r="Y12" i="5" s="1"/>
  <c r="AD12" i="5" s="1"/>
  <c r="W11" i="5" a="1"/>
  <c r="W11" i="5" s="1"/>
  <c r="AB11" i="5" s="1"/>
  <c r="W33" i="5" a="1"/>
  <c r="W33" i="5" s="1"/>
  <c r="AB33" i="5" s="1"/>
  <c r="Y26" i="5" a="1"/>
  <c r="Y26" i="5" s="1"/>
  <c r="AD26" i="5" s="1"/>
  <c r="W43" i="5" a="1"/>
  <c r="W43" i="5" s="1"/>
  <c r="AB43" i="5" s="1"/>
  <c r="Y29" i="5" a="1"/>
  <c r="Y29" i="5" s="1"/>
  <c r="AD29" i="5" s="1"/>
  <c r="Y45" i="5" a="1"/>
  <c r="Y45" i="5" s="1"/>
  <c r="AD45" i="5" s="1"/>
  <c r="W51" i="5" a="1"/>
  <c r="W51" i="5" s="1"/>
  <c r="AB51" i="5" s="1"/>
  <c r="Y55" i="5" a="1"/>
  <c r="Y55" i="5" s="1"/>
  <c r="AD55" i="5" s="1"/>
  <c r="Y17" i="5" a="1"/>
  <c r="Y17" i="5" s="1"/>
  <c r="AD17" i="5" s="1"/>
  <c r="W34" i="5" a="1"/>
  <c r="W34" i="5" s="1"/>
  <c r="AB34" i="5" s="1"/>
  <c r="W17" i="5" a="1"/>
  <c r="W17" i="5" s="1"/>
  <c r="AB17" i="5" s="1"/>
  <c r="W22" i="5" a="1"/>
  <c r="W22" i="5" s="1"/>
  <c r="AB22" i="5" s="1"/>
  <c r="Y35" i="5" a="1"/>
  <c r="Y35" i="5" s="1"/>
  <c r="AD35" i="5" s="1"/>
  <c r="Y9" i="5" a="1"/>
  <c r="Y9" i="5" s="1"/>
  <c r="AD9" i="5" s="1"/>
  <c r="Y44" i="5" a="1"/>
  <c r="Y44" i="5" s="1"/>
  <c r="AD44" i="5" s="1"/>
  <c r="W30" i="5" a="1"/>
  <c r="W30" i="5" s="1"/>
  <c r="AB30" i="5" s="1"/>
  <c r="Y58" i="5" a="1"/>
  <c r="Y58" i="5" s="1"/>
  <c r="AD58" i="5" s="1"/>
  <c r="W41" i="5" a="1"/>
  <c r="W41" i="5" s="1"/>
  <c r="AB41" i="5" s="1"/>
  <c r="W58" i="5" a="1"/>
  <c r="W58" i="5" s="1"/>
  <c r="AB58" i="5" s="1"/>
  <c r="V38" i="5" a="1"/>
  <c r="V38" i="5" s="1"/>
  <c r="AA38" i="5" s="1"/>
  <c r="X33" i="5" a="1"/>
  <c r="X33" i="5" s="1"/>
  <c r="AC33" i="5" s="1"/>
  <c r="X17" i="5" a="1"/>
  <c r="X17" i="5" s="1"/>
  <c r="AC17" i="5" s="1"/>
  <c r="X51" i="5" a="1"/>
  <c r="X51" i="5" s="1"/>
  <c r="AC51" i="5" s="1"/>
  <c r="V13" i="5" a="1"/>
  <c r="V13" i="5" s="1"/>
  <c r="AA13" i="5" s="1"/>
  <c r="X49" i="5" a="1"/>
  <c r="X49" i="5" s="1"/>
  <c r="AC49" i="5" s="1"/>
  <c r="V36" i="5" a="1"/>
  <c r="V36" i="5" s="1"/>
  <c r="AA36" i="5" s="1"/>
  <c r="V52" i="5" a="1"/>
  <c r="V52" i="5" s="1"/>
  <c r="AA52" i="5" s="1"/>
  <c r="Y24" i="5" a="1"/>
  <c r="Y24" i="5" s="1"/>
  <c r="AD24" i="5" s="1"/>
  <c r="W16" i="5" a="1"/>
  <c r="W16" i="5" s="1"/>
  <c r="AB16" i="5" s="1"/>
  <c r="W64" i="5" a="1"/>
  <c r="W64" i="5" s="1"/>
  <c r="AB64" i="5" s="1"/>
  <c r="K11" i="2"/>
  <c r="W14" i="2"/>
  <c r="W7" i="2"/>
  <c r="Y16" i="5" a="1"/>
  <c r="Y16" i="5" s="1"/>
  <c r="AD16" i="5" s="1"/>
  <c r="K8" i="2"/>
  <c r="K4" i="2"/>
  <c r="X44" i="5" a="1"/>
  <c r="X44" i="5" s="1"/>
  <c r="AC44" i="5" s="1"/>
  <c r="X59" i="5" a="1"/>
  <c r="X59" i="5" s="1"/>
  <c r="AC59" i="5" s="1"/>
  <c r="X24" i="5" a="1"/>
  <c r="X24" i="5" s="1"/>
  <c r="AC24" i="5" s="1"/>
  <c r="V20" i="5" a="1"/>
  <c r="V20" i="5" s="1"/>
  <c r="AA20" i="5" s="1"/>
  <c r="V33" i="5" a="1"/>
  <c r="V33" i="5" s="1"/>
  <c r="AA33" i="5" s="1"/>
  <c r="V47" i="5" a="1"/>
  <c r="V47" i="5" s="1"/>
  <c r="AA47" i="5" s="1"/>
  <c r="V62" i="5" a="1"/>
  <c r="V62" i="5" s="1"/>
  <c r="AA62" i="5" s="1"/>
  <c r="X22" i="5" a="1"/>
  <c r="X22" i="5" s="1"/>
  <c r="AC22" i="5" s="1"/>
  <c r="X15" i="5" a="1"/>
  <c r="X15" i="5" s="1"/>
  <c r="AC15" i="5" s="1"/>
  <c r="V25" i="5" a="1"/>
  <c r="V25" i="5" s="1"/>
  <c r="AA25" i="5" s="1"/>
  <c r="X46" i="5" a="1"/>
  <c r="X46" i="5" s="1"/>
  <c r="AC46" i="5" s="1"/>
  <c r="V63" i="5" a="1"/>
  <c r="V63" i="5" s="1"/>
  <c r="AA63" i="5" s="1"/>
  <c r="X30" i="5" a="1"/>
  <c r="X30" i="5" s="1"/>
  <c r="AC30" i="5" s="1"/>
  <c r="V14" i="5" a="1"/>
  <c r="V14" i="5" s="1"/>
  <c r="AA14" i="5" s="1"/>
  <c r="V37" i="5" a="1"/>
  <c r="V37" i="5" s="1"/>
  <c r="AA37" i="5" s="1"/>
  <c r="X61" i="5" a="1"/>
  <c r="X61" i="5" s="1"/>
  <c r="AC61" i="5" s="1"/>
  <c r="V9" i="5" a="1"/>
  <c r="V9" i="5" s="1"/>
  <c r="AA9" i="5" s="1"/>
  <c r="X60" i="5" a="1"/>
  <c r="X60" i="5" s="1"/>
  <c r="AC60" i="5" s="1"/>
  <c r="V34" i="5" a="1"/>
  <c r="V34" i="5" s="1"/>
  <c r="AA34" i="5" s="1"/>
  <c r="X18" i="5" a="1"/>
  <c r="X18" i="5" s="1"/>
  <c r="AC18" i="5" s="1"/>
  <c r="X40" i="5" a="1"/>
  <c r="X40" i="5" s="1"/>
  <c r="AC40" i="5" s="1"/>
  <c r="V53" i="5" a="1"/>
  <c r="V53" i="5" s="1"/>
  <c r="AA53" i="5" s="1"/>
  <c r="V44" i="5" a="1"/>
  <c r="V44" i="5" s="1"/>
  <c r="AA44" i="5" s="1"/>
  <c r="X27" i="5" a="1"/>
  <c r="X27" i="5" s="1"/>
  <c r="AC27" i="5" s="1"/>
  <c r="Y18" i="5" l="1" a="1"/>
  <c r="Y18" i="5" s="1"/>
  <c r="AD18" i="5" s="1"/>
  <c r="W46" i="5" a="1"/>
  <c r="W46" i="5" s="1"/>
  <c r="AB46" i="5" s="1"/>
  <c r="W63" i="5" a="1"/>
  <c r="W63" i="5" s="1"/>
  <c r="AB63" i="5" s="1"/>
  <c r="W25" i="5" a="1"/>
  <c r="W25" i="5" s="1"/>
  <c r="AB25" i="5" s="1"/>
  <c r="Y49" i="5" a="1"/>
  <c r="Y49" i="5" s="1"/>
  <c r="AD49" i="5" s="1"/>
  <c r="Y19" i="5" a="1"/>
  <c r="Y19" i="5" s="1"/>
  <c r="AD19" i="5" s="1"/>
  <c r="Y53" i="5" a="1"/>
  <c r="Y53" i="5" s="1"/>
  <c r="AD53" i="5" s="1"/>
  <c r="W14" i="5" a="1"/>
  <c r="W14" i="5" s="1"/>
  <c r="AB14" i="5" s="1"/>
  <c r="Y59" i="5" a="1"/>
  <c r="Y59" i="5" s="1"/>
  <c r="AD59" i="5" s="1"/>
  <c r="Y54" i="5" a="1"/>
  <c r="Y54" i="5" s="1"/>
  <c r="AD54" i="5" s="1"/>
  <c r="W44" i="5" a="1"/>
  <c r="W44" i="5" s="1"/>
  <c r="AB44" i="5" s="1"/>
  <c r="W47" i="5" a="1"/>
  <c r="W47" i="5" s="1"/>
  <c r="AB47" i="5" s="1"/>
  <c r="Y30" i="5" a="1"/>
  <c r="Y30" i="5" s="1"/>
  <c r="AD30" i="5" s="1"/>
  <c r="Y31" i="5" a="1"/>
  <c r="Y31" i="5" s="1"/>
  <c r="AD31" i="5" s="1"/>
  <c r="W29" i="5" a="1"/>
  <c r="W29" i="5" s="1"/>
  <c r="AB29" i="5" s="1"/>
  <c r="W62" i="5" a="1"/>
  <c r="W62" i="5" s="1"/>
  <c r="AB62" i="5" s="1"/>
  <c r="Y47" i="5" a="1"/>
  <c r="Y47" i="5" s="1"/>
  <c r="AD47" i="5" s="1"/>
  <c r="Y41" i="5" a="1"/>
  <c r="Y41" i="5" s="1"/>
  <c r="AD41" i="5" s="1"/>
  <c r="Y64" i="5" a="1"/>
  <c r="Y64" i="5" s="1"/>
  <c r="AD64" i="5" s="1"/>
  <c r="Y15" i="5" a="1"/>
  <c r="Y15" i="5" s="1"/>
  <c r="AD15" i="5" s="1"/>
  <c r="W42" i="5" a="1"/>
  <c r="W42" i="5" s="1"/>
  <c r="AB42" i="5" s="1"/>
  <c r="W10" i="5" a="1"/>
  <c r="W10" i="5" s="1"/>
  <c r="AB10" i="5" s="1"/>
  <c r="W31" i="5" a="1"/>
  <c r="W31" i="5" s="1"/>
  <c r="AB31" i="5" s="1"/>
  <c r="Y48" i="5" a="1"/>
  <c r="Y48" i="5" s="1"/>
  <c r="AD48" i="5" s="1"/>
  <c r="W56" i="5" a="1"/>
  <c r="W56" i="5" s="1"/>
  <c r="AB56" i="5" s="1"/>
  <c r="Y34" i="5" a="1"/>
  <c r="Y34" i="5" s="1"/>
  <c r="AD34" i="5" s="1"/>
  <c r="X47" i="5" a="1"/>
  <c r="X47" i="5" s="1"/>
  <c r="AC47" i="5" s="1"/>
  <c r="X31" i="5" a="1"/>
  <c r="X31" i="5" s="1"/>
  <c r="AC31" i="5" s="1"/>
  <c r="V39" i="5" a="1"/>
  <c r="V39" i="5" s="1"/>
  <c r="AA39" i="5" s="1"/>
  <c r="V56" i="5" a="1"/>
  <c r="V56" i="5" s="1"/>
  <c r="AA56" i="5" s="1"/>
  <c r="X56" i="5" a="1"/>
  <c r="X56" i="5" s="1"/>
  <c r="AC56" i="5" s="1"/>
  <c r="V28" i="5" a="1"/>
  <c r="V28" i="5" s="1"/>
  <c r="AA28" i="5" s="1"/>
  <c r="X16" i="5" a="1"/>
  <c r="X16" i="5" s="1"/>
  <c r="AC16" i="5" s="1"/>
  <c r="V16" i="5" a="1"/>
  <c r="V16" i="5" s="1"/>
  <c r="AA16" i="5" s="1"/>
  <c r="X37" i="5" a="1"/>
  <c r="X37" i="5" s="1"/>
  <c r="AC37" i="5" s="1"/>
  <c r="X64" i="5" a="1"/>
  <c r="X64" i="5" s="1"/>
  <c r="AC64" i="5" s="1"/>
  <c r="V35" i="5" a="1"/>
  <c r="V35" i="5" s="1"/>
  <c r="AA35" i="5" s="1"/>
  <c r="V18" i="5" a="1"/>
  <c r="V18" i="5" s="1"/>
  <c r="AA18" i="5" s="1"/>
  <c r="X12" i="5" a="1"/>
  <c r="X12" i="5" s="1"/>
  <c r="AC12" i="5" s="1"/>
  <c r="V54" i="5" a="1"/>
  <c r="V54" i="5" s="1"/>
  <c r="AA54" i="5" s="1"/>
  <c r="V41" i="5" a="1"/>
  <c r="V41" i="5" s="1"/>
  <c r="AA41" i="5" s="1"/>
  <c r="X25" i="5" a="1"/>
  <c r="X25" i="5" s="1"/>
  <c r="AC25" i="5" s="1"/>
  <c r="V61" i="5" a="1"/>
  <c r="V61" i="5" s="1"/>
  <c r="AA61" i="5" s="1"/>
  <c r="V15" i="5" a="1"/>
  <c r="V15" i="5" s="1"/>
  <c r="AA15" i="5" s="1"/>
  <c r="V49" i="5" a="1"/>
  <c r="V49" i="5" s="1"/>
  <c r="AA49" i="5" s="1"/>
  <c r="X14" i="5" a="1"/>
  <c r="X14" i="5" s="1"/>
  <c r="AC14" i="5" s="1"/>
  <c r="V31" i="5" a="1"/>
  <c r="V31" i="5" s="1"/>
  <c r="AA31" i="5" s="1"/>
  <c r="X55" i="5" a="1"/>
  <c r="X55" i="5" s="1"/>
  <c r="AC55" i="5" s="1"/>
  <c r="X50" i="5" a="1"/>
  <c r="X50" i="5" s="1"/>
  <c r="AC50" i="5" s="1"/>
  <c r="X36" i="5" a="1"/>
  <c r="X36" i="5" s="1"/>
  <c r="AC36" i="5" s="1"/>
  <c r="V48" i="5" a="1"/>
  <c r="V48" i="5" s="1"/>
  <c r="AA48" i="5" s="1"/>
  <c r="V21" i="5" a="1"/>
  <c r="V21" i="5" s="1"/>
  <c r="AA21" i="5" s="1"/>
  <c r="X41" i="5" a="1"/>
  <c r="X41" i="5" s="1"/>
  <c r="AC41" i="5" s="1"/>
  <c r="X32" i="5" a="1"/>
  <c r="X32" i="5" s="1"/>
  <c r="AC32" i="5" s="1"/>
  <c r="X21" i="5" a="1"/>
  <c r="X21" i="5" s="1"/>
  <c r="AC21" i="5" s="1"/>
  <c r="V57" i="5" a="1"/>
  <c r="V57" i="5" s="1"/>
  <c r="AA57" i="5" s="1"/>
  <c r="V26" i="5" a="1"/>
  <c r="V26" i="5" s="1"/>
  <c r="AA26" i="5" s="1"/>
  <c r="X63" i="5" a="1"/>
  <c r="X63" i="5" s="1"/>
  <c r="AC63" i="5" s="1"/>
  <c r="W40" i="5" a="1"/>
  <c r="W40" i="5" s="1"/>
  <c r="AB40" i="5" s="1"/>
  <c r="W15" i="5" a="1"/>
  <c r="W15" i="5" s="1"/>
  <c r="AB15" i="5" s="1"/>
  <c r="W28" i="5" a="1"/>
  <c r="W28" i="5" s="1"/>
  <c r="AB28" i="5" s="1"/>
  <c r="Y61" i="5" a="1"/>
  <c r="Y61" i="5" s="1"/>
  <c r="AD61" i="5" s="1"/>
  <c r="Y13" i="5" a="1"/>
  <c r="Y13" i="5" s="1"/>
  <c r="AD13" i="5" s="1"/>
  <c r="Y27" i="5" a="1"/>
  <c r="Y27" i="5" s="1"/>
  <c r="AD27" i="5" s="1"/>
  <c r="Y38" i="5" a="1"/>
  <c r="Y38" i="5" s="1"/>
  <c r="AD38" i="5" s="1"/>
  <c r="W54" i="5" a="1"/>
  <c r="W54" i="5" s="1"/>
  <c r="AB54" i="5" s="1"/>
  <c r="W19" i="5" a="1"/>
  <c r="W19" i="5" s="1"/>
  <c r="AB19" i="5" s="1"/>
  <c r="W57" i="5" a="1"/>
  <c r="W57" i="5" s="1"/>
  <c r="AB57" i="5" s="1"/>
  <c r="Y11" i="5" a="1"/>
  <c r="Y11" i="5" s="1"/>
  <c r="AD11" i="5" s="1"/>
  <c r="W37" i="5" a="1"/>
  <c r="W37" i="5" s="1"/>
  <c r="AB37" i="5" s="1"/>
  <c r="W32" i="5" a="1"/>
  <c r="W32" i="5" s="1"/>
  <c r="AB32" i="5" s="1"/>
  <c r="Y43" i="5" a="1"/>
  <c r="Y43" i="5" s="1"/>
  <c r="AD43" i="5" s="1"/>
  <c r="Y32" i="5" a="1"/>
  <c r="Y32" i="5" s="1"/>
  <c r="AD32" i="5" s="1"/>
  <c r="Y62" i="5" a="1"/>
  <c r="Y62" i="5" s="1"/>
  <c r="AD62" i="5" s="1"/>
  <c r="V58" i="5" a="1"/>
  <c r="V58" i="5" s="1"/>
  <c r="AA58" i="5" s="1"/>
  <c r="X35" i="5" a="1"/>
  <c r="X35" i="5" s="1"/>
  <c r="AC35" i="5" s="1"/>
  <c r="V22" i="5" a="1"/>
  <c r="V22" i="5" s="1"/>
  <c r="AA22" i="5" s="1"/>
  <c r="X48" i="5" a="1"/>
  <c r="X48" i="5" s="1"/>
  <c r="AC48" i="5" s="1"/>
  <c r="X11" i="5" a="1"/>
  <c r="X11" i="5" s="1"/>
  <c r="AC11" i="5" s="1"/>
  <c r="V23" i="5" a="1"/>
  <c r="V23" i="5" s="1"/>
  <c r="AA23" i="5" s="1"/>
  <c r="V43" i="5" a="1"/>
  <c r="V43" i="5" s="1"/>
  <c r="AA43" i="5" s="1"/>
  <c r="X57" i="5" a="1"/>
  <c r="X57" i="5" s="1"/>
  <c r="AC57" i="5" s="1"/>
  <c r="W45" i="5" a="1"/>
  <c r="W45" i="5" s="1"/>
  <c r="AB45" i="5" s="1"/>
  <c r="Y36" i="5" a="1"/>
  <c r="Y36" i="5" s="1"/>
  <c r="AD36" i="5" s="1"/>
  <c r="Y37" i="5" a="1"/>
  <c r="Y37" i="5" s="1"/>
  <c r="AD37" i="5" s="1"/>
  <c r="W55" i="5" a="1"/>
  <c r="W55" i="5" s="1"/>
  <c r="AB55" i="5" s="1"/>
  <c r="W24" i="5" a="1"/>
  <c r="W24" i="5" s="1"/>
  <c r="AB24" i="5" s="1"/>
  <c r="W21" i="5" a="1"/>
  <c r="W21" i="5" s="1"/>
  <c r="AB21" i="5" s="1"/>
  <c r="Y14" i="5" a="1"/>
  <c r="Y14" i="5" s="1"/>
  <c r="AD14" i="5" s="1"/>
  <c r="Y63" i="5" a="1"/>
  <c r="Y63" i="5" s="1"/>
  <c r="AD63" i="5" s="1"/>
  <c r="V64" i="5" a="1"/>
  <c r="V64" i="5" s="1"/>
  <c r="AA64" i="5" s="1"/>
  <c r="V12" i="5" a="1"/>
  <c r="V12" i="5" s="1"/>
  <c r="AA12" i="5" s="1"/>
  <c r="V30" i="5" a="1"/>
  <c r="V30" i="5" s="1"/>
  <c r="AA30" i="5" s="1"/>
  <c r="V45" i="5" a="1"/>
  <c r="V45" i="5" s="1"/>
  <c r="AA45" i="5" s="1"/>
  <c r="X62" i="5" a="1"/>
  <c r="X62" i="5" s="1"/>
  <c r="AC62" i="5" s="1"/>
  <c r="X45" i="5" a="1"/>
  <c r="X45" i="5" s="1"/>
  <c r="AC45" i="5" s="1"/>
  <c r="X29" i="5" a="1"/>
  <c r="X29" i="5" s="1"/>
  <c r="AC29" i="5" s="1"/>
  <c r="X20" i="5" a="1"/>
  <c r="X20" i="5" s="1"/>
  <c r="AC20" i="5" s="1"/>
  <c r="X9" i="5" a="1"/>
  <c r="X9" i="5" s="1"/>
  <c r="AC9" i="5" s="1"/>
  <c r="X26" i="5" a="1"/>
  <c r="X26" i="5" s="1"/>
  <c r="AC26" i="5" s="1"/>
  <c r="X42" i="5" a="1"/>
  <c r="X42" i="5" s="1"/>
  <c r="AC42" i="5" s="1"/>
  <c r="V46" i="5" a="1"/>
  <c r="V46" i="5" s="1"/>
  <c r="AA46" i="5" s="1"/>
  <c r="V32" i="5" a="1"/>
  <c r="V32" i="5" s="1"/>
  <c r="AA32" i="5" s="1"/>
  <c r="V55" i="5" a="1"/>
  <c r="V55" i="5" s="1"/>
  <c r="AA55" i="5" s="1"/>
  <c r="V10" i="5" a="1"/>
  <c r="V10" i="5" s="1"/>
  <c r="AA10" i="5" s="1"/>
  <c r="X53" i="5" a="1"/>
  <c r="X53" i="5" s="1"/>
  <c r="AC53" i="5" s="1"/>
  <c r="Y57" i="5" a="1"/>
  <c r="Y57" i="5" s="1"/>
  <c r="AD57" i="5" s="1"/>
  <c r="Y33" i="5" a="1"/>
  <c r="Y33" i="5" s="1"/>
  <c r="AD33" i="5" s="1"/>
  <c r="W36" i="5" a="1"/>
  <c r="W36" i="5" s="1"/>
  <c r="AB36" i="5" s="1"/>
  <c r="Y46" i="5" a="1"/>
  <c r="Y46" i="5" s="1"/>
  <c r="AD46" i="5" s="1"/>
  <c r="W18" i="5" a="1"/>
  <c r="W18" i="5" s="1"/>
  <c r="AB18" i="5" s="1"/>
  <c r="W60" i="5" a="1"/>
  <c r="W60" i="5" s="1"/>
  <c r="AB60" i="5" s="1"/>
  <c r="Y21" i="5" a="1"/>
  <c r="Y21" i="5" s="1"/>
  <c r="AD21" i="5" s="1"/>
  <c r="W39" i="5" a="1"/>
  <c r="W39" i="5" s="1"/>
  <c r="AB39" i="5" s="1"/>
  <c r="X23" i="5" a="1"/>
  <c r="X23" i="5" s="1"/>
  <c r="AC23" i="5" s="1"/>
  <c r="X19" i="5" a="1"/>
  <c r="X19" i="5" s="1"/>
  <c r="AC19" i="5" s="1"/>
  <c r="X54" i="5" a="1"/>
  <c r="X54" i="5" s="1"/>
  <c r="AC54" i="5" s="1"/>
  <c r="V59" i="5" a="1"/>
  <c r="V59" i="5" s="1"/>
  <c r="AA59" i="5" s="1"/>
  <c r="V42" i="5" a="1"/>
  <c r="V42" i="5" s="1"/>
  <c r="AA42" i="5" s="1"/>
  <c r="V19" i="5" a="1"/>
  <c r="V19" i="5" s="1"/>
  <c r="AA19" i="5" s="1"/>
  <c r="X39" i="5" a="1"/>
  <c r="X39" i="5" s="1"/>
  <c r="AC39" i="5" s="1"/>
  <c r="V24" i="5" a="1"/>
  <c r="V24" i="5" s="1"/>
  <c r="AA24" i="5" s="1"/>
  <c r="W50" i="5" a="1"/>
  <c r="W50" i="5" s="1"/>
  <c r="AB50" i="5" s="1"/>
  <c r="W13" i="5" a="1"/>
  <c r="W13" i="5" s="1"/>
  <c r="AB13" i="5" s="1"/>
  <c r="Y56" i="5" a="1"/>
  <c r="Y56" i="5" s="1"/>
  <c r="AD56" i="5" s="1"/>
  <c r="Y22" i="5" a="1"/>
  <c r="Y22" i="5" s="1"/>
  <c r="AD22" i="5" s="1"/>
  <c r="W61" i="5" a="1"/>
  <c r="W61" i="5" s="1"/>
  <c r="AB61" i="5" s="1"/>
  <c r="W27" i="5" a="1"/>
  <c r="W27" i="5" s="1"/>
  <c r="AB27" i="5" s="1"/>
  <c r="Y42" i="5" a="1"/>
  <c r="Y42" i="5" s="1"/>
  <c r="AD42" i="5" s="1"/>
  <c r="Y25" i="5" a="1"/>
  <c r="Y25" i="5" s="1"/>
  <c r="AD2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<sst xmlns="http://schemas.openxmlformats.org/spreadsheetml/2006/main" count="304" uniqueCount="142">
  <si>
    <t>Average partial returns in english units</t>
  </si>
  <si>
    <t>Average partial returns in metric units</t>
  </si>
  <si>
    <t>Treatment</t>
  </si>
  <si>
    <t>Partial returns</t>
  </si>
  <si>
    <t>WARS†</t>
  </si>
  <si>
    <t>NWARS‡</t>
  </si>
  <si>
    <t>WARS</t>
  </si>
  <si>
    <t>NWARS</t>
  </si>
  <si>
    <t>WARS20</t>
  </si>
  <si>
    <t>NWARS20</t>
  </si>
  <si>
    <t>WARS21</t>
  </si>
  <si>
    <t>NWARS21</t>
  </si>
  <si>
    <r>
      <t>USD acre</t>
    </r>
    <r>
      <rPr>
        <vertAlign val="superscript"/>
        <sz val="12"/>
        <color theme="1"/>
        <rFont val="Times New Roman"/>
        <family val="1"/>
      </rPr>
      <t>-1</t>
    </r>
  </si>
  <si>
    <r>
      <t>USD ha</t>
    </r>
    <r>
      <rPr>
        <vertAlign val="superscript"/>
        <sz val="12"/>
        <color theme="1"/>
        <rFont val="Times New Roman"/>
        <family val="1"/>
      </rPr>
      <t>-1</t>
    </r>
  </si>
  <si>
    <t>Intensive Management (IM)</t>
  </si>
  <si>
    <t>IM - High SR</t>
  </si>
  <si>
    <t>IM - High N</t>
  </si>
  <si>
    <t>IM - Split N</t>
  </si>
  <si>
    <t>IM - S</t>
  </si>
  <si>
    <t>IM - Fungicide 10.5.1</t>
  </si>
  <si>
    <t>IM - Fungicide 9</t>
  </si>
  <si>
    <t>Traditional Management (TM)</t>
  </si>
  <si>
    <t>TM + High SR</t>
  </si>
  <si>
    <t>TM + High N</t>
  </si>
  <si>
    <t>TM + Split N</t>
  </si>
  <si>
    <t>TM + S</t>
  </si>
  <si>
    <t>TM + Fungicide 10.5.1</t>
  </si>
  <si>
    <t>TM + Fungicide 9</t>
  </si>
  <si>
    <t>† Western Agricultural Research Station, South Charleston, OH</t>
  </si>
  <si>
    <t>‡ Northwest Agricultural Research Station, Custar, OH</t>
  </si>
  <si>
    <t>Price Received</t>
  </si>
  <si>
    <t>Grain*</t>
  </si>
  <si>
    <t>$/bu</t>
  </si>
  <si>
    <t>Straw*</t>
  </si>
  <si>
    <t>$/ton</t>
  </si>
  <si>
    <t>* OSU Enterprise Budget 2020: https://farmoffice.osu.edu/farm-management/enterprise-budgets#2020</t>
  </si>
  <si>
    <t>Gross income before shrink and discount</t>
  </si>
  <si>
    <t>Shrink (%)</t>
  </si>
  <si>
    <t>Discount per bushel</t>
  </si>
  <si>
    <t>Gross income after dockage</t>
  </si>
  <si>
    <t>Treatment costs</t>
  </si>
  <si>
    <t>WARS Variable Costs</t>
  </si>
  <si>
    <t>Seed Cost</t>
  </si>
  <si>
    <t>N cost</t>
  </si>
  <si>
    <t>N Application Cost</t>
  </si>
  <si>
    <t>Sulfur Cost</t>
  </si>
  <si>
    <t>S Application Cost</t>
  </si>
  <si>
    <t>Fungicide 9 cost</t>
  </si>
  <si>
    <t>Fungicide 10.5.1 Cost</t>
  </si>
  <si>
    <t>Fungicide Application Cost</t>
  </si>
  <si>
    <t>Total</t>
  </si>
  <si>
    <t>NWARS Variable Costs</t>
  </si>
  <si>
    <t>IM</t>
  </si>
  <si>
    <t>IM - high SR</t>
  </si>
  <si>
    <t>IM - high N</t>
  </si>
  <si>
    <t>IM - split N</t>
  </si>
  <si>
    <t>IM - fungicide 10.5.1</t>
  </si>
  <si>
    <t>IM - fungicide 9</t>
  </si>
  <si>
    <t>TM</t>
  </si>
  <si>
    <t>TM + high SR</t>
  </si>
  <si>
    <t>TM + high N</t>
  </si>
  <si>
    <t>TM + split N</t>
  </si>
  <si>
    <t>TM + fungicide 10.5.1</t>
  </si>
  <si>
    <t>TM + fungicide 9</t>
  </si>
  <si>
    <t>WARS Prices</t>
  </si>
  <si>
    <t>NWARS Prices</t>
  </si>
  <si>
    <t>Expenses</t>
  </si>
  <si>
    <t>Product</t>
  </si>
  <si>
    <t>Cost</t>
  </si>
  <si>
    <t>Units</t>
  </si>
  <si>
    <t>IM rate</t>
  </si>
  <si>
    <t>TM rate</t>
  </si>
  <si>
    <t xml:space="preserve">IM </t>
  </si>
  <si>
    <t>N**</t>
  </si>
  <si>
    <t>UAN</t>
  </si>
  <si>
    <t>lbs N/ac</t>
  </si>
  <si>
    <t>S</t>
  </si>
  <si>
    <t>gypsum</t>
  </si>
  <si>
    <t>lbs S/ac</t>
  </si>
  <si>
    <t>Seed**</t>
  </si>
  <si>
    <t>AGI 217B</t>
  </si>
  <si>
    <t>$/1000 seeds</t>
  </si>
  <si>
    <t>seeds/ac</t>
  </si>
  <si>
    <t>Fungicide 9</t>
  </si>
  <si>
    <t>propiconazole</t>
  </si>
  <si>
    <t>$/gal</t>
  </si>
  <si>
    <t>fl oz/ac</t>
  </si>
  <si>
    <t>Fungicide 10.5.1</t>
  </si>
  <si>
    <t>Prosaro 421 SC</t>
  </si>
  <si>
    <t>Application Cost (dry)*</t>
  </si>
  <si>
    <t>$/ac</t>
  </si>
  <si>
    <t>Application Cost (liquid)*</t>
  </si>
  <si>
    <t xml:space="preserve">*median cost from OSU Custom Rates 2020: https://farmoffice.osu.edu/sites/aglaw/files/site-library/farmBusiness/Ohio%20Farm%20Custom%20Rates%20Draft%202020%20Final%20Revised.pdf  </t>
  </si>
  <si>
    <t>** OSU Enterprise Budget 2020: https://farmoffice.osu.edu/farm-management/enterprise-budgets#2020</t>
  </si>
  <si>
    <t>Avg</t>
  </si>
  <si>
    <t>Nutrien</t>
  </si>
  <si>
    <t>Sunrise Wilmington</t>
  </si>
  <si>
    <t>Heritage Kenton</t>
  </si>
  <si>
    <t>Heritage Marysville</t>
  </si>
  <si>
    <t>The Andersons</t>
  </si>
  <si>
    <t>Maria Stein Grain</t>
  </si>
  <si>
    <t>Urea</t>
  </si>
  <si>
    <t>Gypsum</t>
  </si>
  <si>
    <t>Fung 1</t>
  </si>
  <si>
    <t>10/ac applied</t>
  </si>
  <si>
    <t>14/ac applied</t>
  </si>
  <si>
    <t>Fung 2</t>
  </si>
  <si>
    <t>18/ac applied</t>
  </si>
  <si>
    <t>19/ac applied</t>
  </si>
  <si>
    <r>
      <t>Grain Yield (bu acre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2"/>
      </rPr>
      <t>)</t>
    </r>
  </si>
  <si>
    <t>Moisture (%)</t>
  </si>
  <si>
    <r>
      <t>Test Weight (lbs bu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2"/>
      </rPr>
      <t>)</t>
    </r>
  </si>
  <si>
    <t>DON concentration (ppm)</t>
  </si>
  <si>
    <r>
      <t>Straw Yield (ton acre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2"/>
      </rPr>
      <t>)</t>
    </r>
  </si>
  <si>
    <t>Plot</t>
  </si>
  <si>
    <t>Drying Charge</t>
  </si>
  <si>
    <t>Test Weight</t>
  </si>
  <si>
    <t>Vom</t>
  </si>
  <si>
    <t>Max %</t>
  </si>
  <si>
    <t>Min %</t>
  </si>
  <si>
    <t>Sunrise Co-op</t>
  </si>
  <si>
    <t>Heritage Co-op</t>
  </si>
  <si>
    <t>Centerra Co-op</t>
  </si>
  <si>
    <t>Mennel South*</t>
  </si>
  <si>
    <t>Mennel Mills**</t>
  </si>
  <si>
    <t>Mennel North***</t>
  </si>
  <si>
    <t>Legacy Co-op</t>
  </si>
  <si>
    <t>Average</t>
  </si>
  <si>
    <t>Median</t>
  </si>
  <si>
    <t>Max</t>
  </si>
  <si>
    <t>Min</t>
  </si>
  <si>
    <t>Mennel Foraker</t>
  </si>
  <si>
    <t xml:space="preserve">The Andersons </t>
  </si>
  <si>
    <t>reject</t>
  </si>
  <si>
    <t>&gt;</t>
  </si>
  <si>
    <t>*Jeffersonville, Atlanta, Troy, Radnor, Kingston</t>
  </si>
  <si>
    <t>Shrink %</t>
  </si>
  <si>
    <t>**Logan, Bucyrus, Fostoria</t>
  </si>
  <si>
    <t>*Jeffersonville, Atlanta, Troy, Radnor</t>
  </si>
  <si>
    <t>***Foraker, Farm Elevator, Wharton</t>
  </si>
  <si>
    <t>***Farm Elevator, Wharton</t>
  </si>
  <si>
    <t>peterson.927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</si>
</sst>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.000_);_(&quot;$&quot;* \(#,##0.000\);_(&quot;$&quot;* &quot;-&quot;??_);_(@_)"/>
    <numFmt numFmtId="167" formatCode="&quot;$&quot;#,##0.00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43" fontId="0" fillId="0" borderId="0" xfId="1" applyFont="1"/>
    <xf numFmtId="44" fontId="0" fillId="0" borderId="0" xfId="2" applyFont="1"/>
    <xf numFmtId="0" fontId="0" fillId="0" borderId="1" xfId="0" applyBorder="1" applyAlignment="1">
      <alignment wrapText="1"/>
    </xf>
    <xf numFmtId="44" fontId="0" fillId="0" borderId="0" xfId="2" applyFont="1" applyBorder="1"/>
    <xf numFmtId="44" fontId="0" fillId="0" borderId="2" xfId="2" applyFont="1" applyBorder="1"/>
    <xf numFmtId="44" fontId="0" fillId="0" borderId="3" xfId="2" applyFont="1" applyBorder="1"/>
    <xf numFmtId="44" fontId="0" fillId="0" borderId="4" xfId="2" applyFont="1" applyBorder="1"/>
    <xf numFmtId="44" fontId="0" fillId="0" borderId="5" xfId="2" applyFont="1" applyBorder="1"/>
    <xf numFmtId="44" fontId="0" fillId="0" borderId="6" xfId="2" applyFont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44" fontId="0" fillId="0" borderId="13" xfId="2" applyFont="1" applyBorder="1"/>
    <xf numFmtId="44" fontId="0" fillId="0" borderId="14" xfId="2" applyFont="1" applyBorder="1"/>
    <xf numFmtId="165" fontId="0" fillId="0" borderId="0" xfId="0" applyNumberFormat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left"/>
    </xf>
    <xf numFmtId="0" fontId="0" fillId="0" borderId="5" xfId="0" applyBorder="1" applyAlignment="1">
      <alignment horizontal="left"/>
    </xf>
    <xf numFmtId="166" fontId="0" fillId="0" borderId="5" xfId="2" applyNumberFormat="1" applyFont="1" applyBorder="1"/>
    <xf numFmtId="166" fontId="0" fillId="0" borderId="0" xfId="2" applyNumberFormat="1" applyFont="1" applyBorder="1"/>
    <xf numFmtId="166" fontId="0" fillId="0" borderId="6" xfId="2" applyNumberFormat="1" applyFont="1" applyBorder="1"/>
    <xf numFmtId="166" fontId="0" fillId="0" borderId="6" xfId="0" applyNumberFormat="1" applyBorder="1"/>
    <xf numFmtId="166" fontId="0" fillId="0" borderId="19" xfId="0" applyNumberFormat="1" applyBorder="1"/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0" borderId="0" xfId="3" applyNumberFormat="1" applyFont="1" applyBorder="1"/>
    <xf numFmtId="0" fontId="0" fillId="0" borderId="6" xfId="0" applyBorder="1"/>
    <xf numFmtId="165" fontId="0" fillId="0" borderId="6" xfId="0" applyNumberFormat="1" applyBorder="1"/>
    <xf numFmtId="0" fontId="0" fillId="0" borderId="23" xfId="0" applyBorder="1"/>
    <xf numFmtId="0" fontId="0" fillId="0" borderId="20" xfId="0" applyBorder="1"/>
    <xf numFmtId="0" fontId="0" fillId="0" borderId="6" xfId="0" applyBorder="1" applyAlignment="1">
      <alignment horizontal="left"/>
    </xf>
    <xf numFmtId="44" fontId="0" fillId="0" borderId="22" xfId="2" applyFont="1" applyBorder="1"/>
    <xf numFmtId="44" fontId="0" fillId="0" borderId="6" xfId="0" applyNumberFormat="1" applyBorder="1"/>
    <xf numFmtId="44" fontId="0" fillId="0" borderId="21" xfId="2" applyFont="1" applyBorder="1"/>
    <xf numFmtId="44" fontId="0" fillId="0" borderId="23" xfId="2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5" xfId="1" applyFont="1" applyBorder="1"/>
    <xf numFmtId="43" fontId="0" fillId="0" borderId="0" xfId="1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0" fontId="0" fillId="0" borderId="24" xfId="0" applyBorder="1" applyAlignment="1">
      <alignment horizontal="center"/>
    </xf>
    <xf numFmtId="43" fontId="0" fillId="0" borderId="19" xfId="1" applyFont="1" applyBorder="1"/>
    <xf numFmtId="43" fontId="0" fillId="0" borderId="20" xfId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6" xfId="0" applyFont="1" applyBorder="1"/>
    <xf numFmtId="0" fontId="0" fillId="0" borderId="8" xfId="0" applyBorder="1"/>
    <xf numFmtId="0" fontId="0" fillId="0" borderId="9" xfId="0" applyBorder="1"/>
    <xf numFmtId="0" fontId="0" fillId="0" borderId="27" xfId="0" applyBorder="1"/>
    <xf numFmtId="0" fontId="0" fillId="0" borderId="2" xfId="0" applyBorder="1"/>
    <xf numFmtId="0" fontId="0" fillId="0" borderId="28" xfId="0" applyBorder="1"/>
    <xf numFmtId="0" fontId="0" fillId="0" borderId="4" xfId="0" applyBorder="1"/>
    <xf numFmtId="0" fontId="0" fillId="0" borderId="3" xfId="0" applyBorder="1"/>
    <xf numFmtId="44" fontId="0" fillId="0" borderId="27" xfId="2" applyFont="1" applyBorder="1"/>
    <xf numFmtId="166" fontId="0" fillId="0" borderId="27" xfId="2" applyNumberFormat="1" applyFont="1" applyBorder="1"/>
    <xf numFmtId="166" fontId="0" fillId="0" borderId="2" xfId="2" applyNumberFormat="1" applyFont="1" applyBorder="1"/>
    <xf numFmtId="44" fontId="0" fillId="0" borderId="28" xfId="2" applyFont="1" applyBorder="1"/>
    <xf numFmtId="166" fontId="0" fillId="0" borderId="28" xfId="2" applyNumberFormat="1" applyFont="1" applyBorder="1"/>
    <xf numFmtId="166" fontId="0" fillId="0" borderId="3" xfId="2" applyNumberFormat="1" applyFont="1" applyBorder="1"/>
    <xf numFmtId="166" fontId="0" fillId="0" borderId="4" xfId="2" applyNumberFormat="1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7" xfId="0" applyBorder="1"/>
    <xf numFmtId="0" fontId="0" fillId="0" borderId="32" xfId="0" applyBorder="1"/>
    <xf numFmtId="165" fontId="0" fillId="0" borderId="27" xfId="0" applyNumberFormat="1" applyBorder="1"/>
    <xf numFmtId="165" fontId="0" fillId="0" borderId="2" xfId="0" applyNumberFormat="1" applyBorder="1"/>
    <xf numFmtId="165" fontId="0" fillId="0" borderId="28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3" fillId="0" borderId="3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0" xfId="0" applyFont="1" applyAlignment="1">
      <alignment vertical="center"/>
    </xf>
    <xf numFmtId="8" fontId="3" fillId="0" borderId="0" xfId="0" applyNumberFormat="1" applyFont="1" applyAlignment="1">
      <alignment vertical="center"/>
    </xf>
    <xf numFmtId="167" fontId="3" fillId="0" borderId="0" xfId="2" applyNumberFormat="1" applyFont="1" applyAlignment="1">
      <alignment vertical="center"/>
    </xf>
    <xf numFmtId="8" fontId="5" fillId="0" borderId="0" xfId="0" applyNumberFormat="1" applyFont="1" applyAlignment="1">
      <alignment vertical="center"/>
    </xf>
    <xf numFmtId="167" fontId="5" fillId="0" borderId="0" xfId="2" applyNumberFormat="1" applyFont="1" applyAlignment="1">
      <alignment vertical="center"/>
    </xf>
    <xf numFmtId="167" fontId="3" fillId="0" borderId="3" xfId="0" applyNumberFormat="1" applyFont="1" applyBorder="1" applyAlignment="1">
      <alignment vertical="center"/>
    </xf>
    <xf numFmtId="0" fontId="0" fillId="0" borderId="1" xfId="0" applyBorder="1"/>
    <xf numFmtId="0" fontId="0" fillId="0" borderId="33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0" xfId="0" applyBorder="1"/>
    <xf numFmtId="166" fontId="0" fillId="0" borderId="38" xfId="0" applyNumberFormat="1" applyBorder="1"/>
    <xf numFmtId="0" fontId="0" fillId="0" borderId="12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13" xfId="0" applyBorder="1"/>
    <xf numFmtId="166" fontId="0" fillId="0" borderId="14" xfId="2" applyNumberFormat="1" applyFont="1" applyBorder="1"/>
    <xf numFmtId="166" fontId="0" fillId="0" borderId="14" xfId="0" applyNumberFormat="1" applyBorder="1"/>
    <xf numFmtId="166" fontId="0" fillId="0" borderId="40" xfId="0" applyNumberFormat="1" applyBorder="1"/>
    <xf numFmtId="0" fontId="0" fillId="0" borderId="31" xfId="0" applyBorder="1" applyAlignment="1">
      <alignment wrapText="1"/>
    </xf>
    <xf numFmtId="0" fontId="0" fillId="0" borderId="27" xfId="0" applyBorder="1" applyAlignment="1">
      <alignment horizontal="left"/>
    </xf>
    <xf numFmtId="44" fontId="0" fillId="0" borderId="38" xfId="0" applyNumberFormat="1" applyBorder="1"/>
    <xf numFmtId="0" fontId="0" fillId="0" borderId="38" xfId="0" applyBorder="1"/>
    <xf numFmtId="0" fontId="0" fillId="0" borderId="28" xfId="0" applyBorder="1" applyAlignment="1">
      <alignment horizontal="left"/>
    </xf>
    <xf numFmtId="0" fontId="0" fillId="0" borderId="14" xfId="0" applyBorder="1" applyAlignment="1">
      <alignment horizontal="left"/>
    </xf>
    <xf numFmtId="166" fontId="0" fillId="0" borderId="39" xfId="0" applyNumberFormat="1" applyBorder="1"/>
    <xf numFmtId="0" fontId="0" fillId="0" borderId="41" xfId="0" applyBorder="1" applyAlignment="1">
      <alignment wrapText="1"/>
    </xf>
    <xf numFmtId="2" fontId="0" fillId="0" borderId="11" xfId="0" applyNumberFormat="1" applyBorder="1"/>
    <xf numFmtId="2" fontId="0" fillId="0" borderId="0" xfId="0" applyNumberFormat="1" applyBorder="1"/>
    <xf numFmtId="44" fontId="0" fillId="0" borderId="0" xfId="0" applyNumberFormat="1" applyBorder="1"/>
    <xf numFmtId="2" fontId="0" fillId="0" borderId="12" xfId="0" applyNumberFormat="1" applyBorder="1" applyAlignment="1">
      <alignment horizontal="center"/>
    </xf>
    <xf numFmtId="2" fontId="0" fillId="0" borderId="3" xfId="0" applyNumberFormat="1" applyBorder="1"/>
    <xf numFmtId="44" fontId="0" fillId="0" borderId="3" xfId="0" applyNumberFormat="1" applyBorder="1"/>
    <xf numFmtId="44" fontId="0" fillId="0" borderId="14" xfId="0" applyNumberFormat="1" applyBorder="1"/>
    <xf numFmtId="44" fontId="0" fillId="0" borderId="40" xfId="0" applyNumberFormat="1" applyBorder="1"/>
    <xf numFmtId="0" fontId="0" fillId="0" borderId="28" xfId="0" applyBorder="1" applyAlignment="1">
      <alignment horizontal="center"/>
    </xf>
    <xf numFmtId="0" fontId="0" fillId="0" borderId="14" xfId="0" applyBorder="1"/>
    <xf numFmtId="165" fontId="0" fillId="0" borderId="14" xfId="0" applyNumberFormat="1" applyBorder="1"/>
    <xf numFmtId="0" fontId="0" fillId="0" borderId="40" xfId="0" applyBorder="1"/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0" fillId="0" borderId="3" xfId="0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D0D6-EC94-498E-AE93-4F441929B34C}">
  <dimension ref="A1:W1048576"/>
  <sheetViews>
    <sheetView tabSelected="1" workbookViewId="0">
      <selection activeCell="C5" sqref="C5"/>
    </sheetView>
  </sheetViews>
  <sheetFormatPr defaultRowHeight="15.75" x14ac:dyDescent="0.25"/>
  <cols>
    <col min="1" max="1" width="2.875" bestFit="1" customWidth="1"/>
    <col min="2" max="2" width="24.125" bestFit="1" customWidth="1"/>
    <col min="7" max="7" width="1.875" bestFit="1" customWidth="1"/>
    <col min="8" max="8" width="2.875" bestFit="1" customWidth="1"/>
    <col min="9" max="9" width="24.125" bestFit="1" customWidth="1"/>
    <col min="16" max="23" width="9" hidden="1" customWidth="1"/>
  </cols>
  <sheetData>
    <row r="1" spans="1:23" ht="16.5" thickBot="1" x14ac:dyDescent="0.3">
      <c r="B1" s="129" t="s">
        <v>0</v>
      </c>
      <c r="C1" s="129"/>
      <c r="D1" s="129"/>
      <c r="E1" s="129"/>
      <c r="F1" s="129"/>
      <c r="I1" s="129" t="s">
        <v>1</v>
      </c>
      <c r="J1" s="129"/>
      <c r="K1" s="129"/>
      <c r="L1" s="129"/>
      <c r="M1" s="129"/>
    </row>
    <row r="2" spans="1:23" ht="16.5" thickBot="1" x14ac:dyDescent="0.3">
      <c r="B2" s="83"/>
      <c r="C2" s="130">
        <v>2020</v>
      </c>
      <c r="D2" s="130"/>
      <c r="E2" s="130">
        <v>2021</v>
      </c>
      <c r="F2" s="130"/>
      <c r="I2" s="83"/>
      <c r="J2" s="130">
        <v>2020</v>
      </c>
      <c r="K2" s="130"/>
      <c r="L2" s="130">
        <v>2021</v>
      </c>
      <c r="M2" s="130"/>
      <c r="P2" t="s">
        <v>2</v>
      </c>
      <c r="T2" t="s">
        <v>3</v>
      </c>
    </row>
    <row r="3" spans="1:23" ht="16.5" thickBot="1" x14ac:dyDescent="0.3">
      <c r="B3" s="84" t="s">
        <v>2</v>
      </c>
      <c r="C3" s="84" t="s">
        <v>4</v>
      </c>
      <c r="D3" s="85" t="s">
        <v>5</v>
      </c>
      <c r="E3" s="84" t="s">
        <v>6</v>
      </c>
      <c r="F3" s="84" t="s">
        <v>7</v>
      </c>
      <c r="I3" s="84" t="s">
        <v>2</v>
      </c>
      <c r="J3" s="84" t="s">
        <v>4</v>
      </c>
      <c r="K3" s="85" t="s">
        <v>5</v>
      </c>
      <c r="L3" s="84" t="s">
        <v>6</v>
      </c>
      <c r="M3" s="84" t="s">
        <v>7</v>
      </c>
      <c r="P3" t="s">
        <v>8</v>
      </c>
      <c r="Q3" t="s">
        <v>9</v>
      </c>
      <c r="R3" t="s">
        <v>10</v>
      </c>
      <c r="S3" t="s">
        <v>11</v>
      </c>
      <c r="T3" t="s">
        <v>8</v>
      </c>
      <c r="U3" t="s">
        <v>9</v>
      </c>
      <c r="V3" t="s">
        <v>10</v>
      </c>
      <c r="W3" t="s">
        <v>11</v>
      </c>
    </row>
    <row r="4" spans="1:23" ht="18.75" x14ac:dyDescent="0.25">
      <c r="B4" s="86"/>
      <c r="C4" s="126" t="s">
        <v>12</v>
      </c>
      <c r="D4" s="126"/>
      <c r="E4" s="126"/>
      <c r="F4" s="126"/>
      <c r="I4" s="86"/>
      <c r="J4" s="126" t="s">
        <v>13</v>
      </c>
      <c r="K4" s="126"/>
      <c r="L4" s="126"/>
      <c r="M4" s="126"/>
      <c r="P4">
        <v>12</v>
      </c>
      <c r="Q4">
        <v>9</v>
      </c>
      <c r="R4">
        <v>2</v>
      </c>
      <c r="S4">
        <v>1</v>
      </c>
      <c r="T4">
        <v>583.31688079014793</v>
      </c>
      <c r="U4">
        <v>671.04216710892103</v>
      </c>
      <c r="V4">
        <v>898.23546732618729</v>
      </c>
      <c r="W4">
        <v>841.25705213522428</v>
      </c>
    </row>
    <row r="5" spans="1:23" x14ac:dyDescent="0.25">
      <c r="A5">
        <v>1</v>
      </c>
      <c r="B5" s="86" t="s">
        <v>14</v>
      </c>
      <c r="C5" s="87">
        <v>587.5404090135994</v>
      </c>
      <c r="D5" s="87">
        <v>688.3896105377944</v>
      </c>
      <c r="E5" s="87">
        <v>904.74890558114066</v>
      </c>
      <c r="F5" s="87">
        <v>837.07752011043817</v>
      </c>
      <c r="H5">
        <v>1</v>
      </c>
      <c r="I5" s="86" t="s">
        <v>14</v>
      </c>
      <c r="J5" s="88">
        <f>CONVERT(C5,"ha","us_acre")</f>
        <v>1451.8381615967298</v>
      </c>
      <c r="K5" s="88">
        <f t="shared" ref="K5:M18" si="0">CONVERT(D5,"ha","us_acre")</f>
        <v>1701.0409689154624</v>
      </c>
      <c r="L5" s="88">
        <f t="shared" si="0"/>
        <v>2235.6742917322863</v>
      </c>
      <c r="M5" s="88">
        <f t="shared" si="0"/>
        <v>2068.4553253986628</v>
      </c>
      <c r="P5">
        <v>3</v>
      </c>
      <c r="Q5">
        <v>1</v>
      </c>
      <c r="R5">
        <v>5</v>
      </c>
      <c r="S5">
        <v>1</v>
      </c>
      <c r="T5">
        <v>492.69674151608774</v>
      </c>
      <c r="U5">
        <v>739.31354561103331</v>
      </c>
      <c r="V5">
        <v>940.24473835775484</v>
      </c>
      <c r="W5">
        <v>822.18053417868828</v>
      </c>
    </row>
    <row r="6" spans="1:23" x14ac:dyDescent="0.25">
      <c r="A6">
        <v>2</v>
      </c>
      <c r="B6" s="86" t="s">
        <v>15</v>
      </c>
      <c r="C6" s="89">
        <v>620.19755161054513</v>
      </c>
      <c r="D6" s="89">
        <v>724.27322107802888</v>
      </c>
      <c r="E6" s="89">
        <v>958.07057998606774</v>
      </c>
      <c r="F6" s="89">
        <v>838.83784942510829</v>
      </c>
      <c r="H6">
        <v>2</v>
      </c>
      <c r="I6" s="86" t="s">
        <v>15</v>
      </c>
      <c r="J6" s="88">
        <f t="shared" ref="J6:J16" si="1">CONVERT(C6,"ha","us_acre")</f>
        <v>1532.5353955972844</v>
      </c>
      <c r="K6" s="90">
        <f t="shared" si="0"/>
        <v>1789.7109469441248</v>
      </c>
      <c r="L6" s="90">
        <f t="shared" si="0"/>
        <v>2367.4344916328801</v>
      </c>
      <c r="M6" s="90">
        <f t="shared" si="0"/>
        <v>2072.8051764673005</v>
      </c>
      <c r="P6">
        <v>6</v>
      </c>
      <c r="Q6">
        <v>9</v>
      </c>
      <c r="R6">
        <v>9</v>
      </c>
      <c r="S6">
        <v>1</v>
      </c>
      <c r="T6">
        <v>562.48563799983242</v>
      </c>
      <c r="U6">
        <v>753.58478052255157</v>
      </c>
      <c r="V6">
        <v>875.42131239922264</v>
      </c>
      <c r="W6">
        <v>849.27167680554408</v>
      </c>
    </row>
    <row r="7" spans="1:23" x14ac:dyDescent="0.25">
      <c r="A7">
        <v>3</v>
      </c>
      <c r="B7" s="86" t="s">
        <v>16</v>
      </c>
      <c r="C7" s="89">
        <v>575.29460812498291</v>
      </c>
      <c r="D7" s="89">
        <v>590.08636343829357</v>
      </c>
      <c r="E7" s="89">
        <v>917.6824188778902</v>
      </c>
      <c r="F7" s="89">
        <v>843.2098135630356</v>
      </c>
      <c r="H7">
        <v>3</v>
      </c>
      <c r="I7" s="86" t="s">
        <v>16</v>
      </c>
      <c r="J7" s="88">
        <f t="shared" si="1"/>
        <v>1421.5782496372153</v>
      </c>
      <c r="K7" s="90">
        <f t="shared" si="0"/>
        <v>1458.129326825114</v>
      </c>
      <c r="L7" s="90">
        <f t="shared" si="0"/>
        <v>2267.6335712638238</v>
      </c>
      <c r="M7" s="90">
        <f t="shared" si="0"/>
        <v>2083.6084919145419</v>
      </c>
      <c r="P7">
        <v>8</v>
      </c>
      <c r="Q7">
        <v>14</v>
      </c>
      <c r="R7">
        <v>11</v>
      </c>
      <c r="S7">
        <v>1</v>
      </c>
      <c r="T7">
        <v>452.27908833077868</v>
      </c>
      <c r="U7">
        <v>757.77857848265876</v>
      </c>
      <c r="V7">
        <v>811.51650497411913</v>
      </c>
      <c r="W7">
        <v>835.60081732229628</v>
      </c>
    </row>
    <row r="8" spans="1:23" x14ac:dyDescent="0.25">
      <c r="A8">
        <v>4</v>
      </c>
      <c r="B8" s="86" t="s">
        <v>17</v>
      </c>
      <c r="C8" s="89">
        <v>635.37212650118306</v>
      </c>
      <c r="D8" s="89">
        <v>647.9403133429654</v>
      </c>
      <c r="E8" s="89">
        <v>929.80896228203119</v>
      </c>
      <c r="F8" s="89">
        <v>775.76304568198839</v>
      </c>
      <c r="H8">
        <v>4</v>
      </c>
      <c r="I8" s="86" t="s">
        <v>17</v>
      </c>
      <c r="J8" s="88">
        <f t="shared" si="1"/>
        <v>1570.0324367782011</v>
      </c>
      <c r="K8" s="90">
        <f t="shared" si="0"/>
        <v>1601.0889785905536</v>
      </c>
      <c r="L8" s="90">
        <f t="shared" si="0"/>
        <v>2297.5987927401625</v>
      </c>
      <c r="M8" s="90">
        <f t="shared" si="0"/>
        <v>1916.9445655125121</v>
      </c>
      <c r="P8">
        <v>11</v>
      </c>
      <c r="Q8">
        <v>10</v>
      </c>
      <c r="R8">
        <v>7</v>
      </c>
      <c r="S8">
        <v>2</v>
      </c>
      <c r="T8">
        <v>765.13373515168109</v>
      </c>
      <c r="U8">
        <v>755.87565620825035</v>
      </c>
      <c r="V8">
        <v>857.24267803454404</v>
      </c>
      <c r="W8">
        <v>839.41897908922442</v>
      </c>
    </row>
    <row r="9" spans="1:23" x14ac:dyDescent="0.25">
      <c r="A9">
        <v>5</v>
      </c>
      <c r="B9" s="86" t="s">
        <v>18</v>
      </c>
      <c r="C9" s="89">
        <v>648.526245791924</v>
      </c>
      <c r="D9" s="89">
        <v>731.79329159103122</v>
      </c>
      <c r="E9" s="89">
        <v>979.28605795215799</v>
      </c>
      <c r="F9" s="89">
        <v>817.91962498220846</v>
      </c>
      <c r="H9">
        <v>5</v>
      </c>
      <c r="I9" s="86" t="s">
        <v>18</v>
      </c>
      <c r="J9" s="88">
        <f t="shared" si="1"/>
        <v>1602.5368434122158</v>
      </c>
      <c r="K9" s="90">
        <f t="shared" si="0"/>
        <v>1808.2933715419576</v>
      </c>
      <c r="L9" s="90">
        <f t="shared" si="0"/>
        <v>2419.8588696929287</v>
      </c>
      <c r="M9" s="90">
        <f t="shared" si="0"/>
        <v>2021.1153249215413</v>
      </c>
      <c r="P9">
        <v>10</v>
      </c>
      <c r="Q9">
        <v>2</v>
      </c>
      <c r="R9">
        <v>8</v>
      </c>
      <c r="S9">
        <v>2</v>
      </c>
      <c r="T9">
        <v>798.29983048744384</v>
      </c>
      <c r="U9">
        <v>583.29073540837203</v>
      </c>
      <c r="V9">
        <v>833.33229971951732</v>
      </c>
      <c r="W9">
        <v>767.69521300636848</v>
      </c>
    </row>
    <row r="10" spans="1:23" x14ac:dyDescent="0.25">
      <c r="A10">
        <v>6</v>
      </c>
      <c r="B10" s="86" t="s">
        <v>19</v>
      </c>
      <c r="C10" s="89">
        <v>642.44437038553565</v>
      </c>
      <c r="D10" s="89">
        <v>649.73515839607899</v>
      </c>
      <c r="E10" s="89">
        <v>930.10223087058716</v>
      </c>
      <c r="F10" s="89">
        <v>894.38407676089992</v>
      </c>
      <c r="H10">
        <v>6</v>
      </c>
      <c r="I10" s="86" t="s">
        <v>19</v>
      </c>
      <c r="J10" s="88">
        <f>CONVERT(C10,"ha","us_acre")</f>
        <v>1587.5082621034078</v>
      </c>
      <c r="K10" s="90">
        <f t="shared" si="0"/>
        <v>1605.5241195651772</v>
      </c>
      <c r="L10" s="90">
        <f t="shared" si="0"/>
        <v>2298.3234723059099</v>
      </c>
      <c r="M10" s="90">
        <f t="shared" si="0"/>
        <v>2210.062344385708</v>
      </c>
      <c r="P10">
        <v>11</v>
      </c>
      <c r="Q10">
        <v>3</v>
      </c>
      <c r="R10">
        <v>9</v>
      </c>
      <c r="S10">
        <v>2</v>
      </c>
      <c r="T10">
        <v>728.17472664166587</v>
      </c>
      <c r="U10">
        <v>501.58180031227062</v>
      </c>
      <c r="V10">
        <v>693.30975685169392</v>
      </c>
      <c r="W10">
        <v>780.90597484772888</v>
      </c>
    </row>
    <row r="11" spans="1:23" x14ac:dyDescent="0.25">
      <c r="A11">
        <v>7</v>
      </c>
      <c r="B11" s="86" t="s">
        <v>20</v>
      </c>
      <c r="C11" s="89">
        <v>646.88832753308395</v>
      </c>
      <c r="D11" s="89">
        <v>636.44855608617206</v>
      </c>
      <c r="E11" s="89">
        <v>911.5061916861855</v>
      </c>
      <c r="F11" s="89">
        <v>855.26981679109804</v>
      </c>
      <c r="H11">
        <v>7</v>
      </c>
      <c r="I11" s="86" t="s">
        <v>20</v>
      </c>
      <c r="J11" s="88">
        <f>CONVERT(C11,"ha","us_acre")</f>
        <v>1598.4894754401093</v>
      </c>
      <c r="K11" s="90">
        <f t="shared" si="0"/>
        <v>1572.6923415707627</v>
      </c>
      <c r="L11" s="90">
        <f t="shared" si="0"/>
        <v>2252.3718425485813</v>
      </c>
      <c r="M11" s="90">
        <f t="shared" si="0"/>
        <v>2113.4092896926491</v>
      </c>
      <c r="P11">
        <v>2</v>
      </c>
      <c r="Q11">
        <v>4</v>
      </c>
      <c r="R11">
        <v>10</v>
      </c>
      <c r="S11">
        <v>2</v>
      </c>
      <c r="T11">
        <v>723.94546526361523</v>
      </c>
      <c r="U11">
        <v>789.25907700711878</v>
      </c>
      <c r="V11">
        <v>780.85600380272876</v>
      </c>
      <c r="W11">
        <v>967.33123075711137</v>
      </c>
    </row>
    <row r="12" spans="1:23" x14ac:dyDescent="0.25">
      <c r="A12">
        <v>8</v>
      </c>
      <c r="B12" s="86" t="s">
        <v>21</v>
      </c>
      <c r="C12" s="89">
        <v>645.50457333210625</v>
      </c>
      <c r="D12" s="89">
        <v>822.50435178719795</v>
      </c>
      <c r="E12" s="89">
        <v>841.26219358436947</v>
      </c>
      <c r="F12" s="89">
        <v>815.58126822543909</v>
      </c>
      <c r="H12">
        <v>8</v>
      </c>
      <c r="I12" s="86" t="s">
        <v>21</v>
      </c>
      <c r="J12" s="88">
        <f t="shared" si="1"/>
        <v>1595.0701580205262</v>
      </c>
      <c r="K12" s="90">
        <f t="shared" si="0"/>
        <v>2032.4443862658566</v>
      </c>
      <c r="L12" s="90">
        <f t="shared" si="0"/>
        <v>2078.7958373874039</v>
      </c>
      <c r="M12" s="90">
        <f t="shared" si="0"/>
        <v>2015.3371426504614</v>
      </c>
      <c r="P12">
        <v>4</v>
      </c>
      <c r="Q12">
        <v>4</v>
      </c>
      <c r="R12">
        <v>3</v>
      </c>
      <c r="S12">
        <v>3</v>
      </c>
      <c r="T12">
        <v>727.90652303055481</v>
      </c>
      <c r="U12">
        <v>711.28764401636386</v>
      </c>
      <c r="V12">
        <v>898.5536271184003</v>
      </c>
      <c r="W12">
        <v>937.26420852453884</v>
      </c>
    </row>
    <row r="13" spans="1:23" x14ac:dyDescent="0.25">
      <c r="A13">
        <v>9</v>
      </c>
      <c r="B13" s="86" t="s">
        <v>22</v>
      </c>
      <c r="C13" s="89">
        <v>654.41098027203066</v>
      </c>
      <c r="D13" s="89">
        <v>738.10574892513364</v>
      </c>
      <c r="E13" s="89">
        <v>833.77497057179005</v>
      </c>
      <c r="F13" s="89">
        <v>812.28243824847596</v>
      </c>
      <c r="H13">
        <v>9</v>
      </c>
      <c r="I13" s="86" t="s">
        <v>22</v>
      </c>
      <c r="J13" s="88">
        <f t="shared" si="1"/>
        <v>1617.0782808316892</v>
      </c>
      <c r="K13" s="90">
        <f t="shared" si="0"/>
        <v>1823.8917309237186</v>
      </c>
      <c r="L13" s="90">
        <f t="shared" si="0"/>
        <v>2060.2945804061223</v>
      </c>
      <c r="M13" s="90">
        <f t="shared" si="0"/>
        <v>2007.1855888582465</v>
      </c>
      <c r="P13">
        <v>14</v>
      </c>
      <c r="Q13">
        <v>12</v>
      </c>
      <c r="R13">
        <v>7</v>
      </c>
      <c r="S13">
        <v>3</v>
      </c>
      <c r="T13">
        <v>644.12967187194454</v>
      </c>
      <c r="U13">
        <v>779.38122537400568</v>
      </c>
      <c r="V13">
        <v>928.32147257590077</v>
      </c>
      <c r="W13">
        <v>825.81170797533173</v>
      </c>
    </row>
    <row r="14" spans="1:23" x14ac:dyDescent="0.25">
      <c r="A14">
        <v>10</v>
      </c>
      <c r="B14" s="86" t="s">
        <v>23</v>
      </c>
      <c r="C14" s="89">
        <v>684.79570908204357</v>
      </c>
      <c r="D14" s="89">
        <v>674.01206205896347</v>
      </c>
      <c r="E14" s="89">
        <v>785.75428257810813</v>
      </c>
      <c r="F14" s="89">
        <v>845.89852951461239</v>
      </c>
      <c r="H14">
        <v>10</v>
      </c>
      <c r="I14" s="86" t="s">
        <v>23</v>
      </c>
      <c r="J14" s="88">
        <f t="shared" si="1"/>
        <v>1692.1602805365353</v>
      </c>
      <c r="K14" s="90">
        <f t="shared" si="0"/>
        <v>1665.5134150118627</v>
      </c>
      <c r="L14" s="90">
        <f t="shared" si="0"/>
        <v>1941.6333508025195</v>
      </c>
      <c r="M14" s="90">
        <f t="shared" si="0"/>
        <v>2090.2524271474331</v>
      </c>
      <c r="P14">
        <v>11</v>
      </c>
      <c r="Q14">
        <v>9</v>
      </c>
      <c r="R14">
        <v>9</v>
      </c>
      <c r="S14">
        <v>3</v>
      </c>
      <c r="T14">
        <v>448.79805392291019</v>
      </c>
      <c r="U14">
        <v>831.40255884121643</v>
      </c>
      <c r="V14">
        <v>951.65978561721909</v>
      </c>
      <c r="W14">
        <v>661.72154529373279</v>
      </c>
    </row>
    <row r="15" spans="1:23" x14ac:dyDescent="0.25">
      <c r="A15">
        <v>11</v>
      </c>
      <c r="B15" s="86" t="s">
        <v>24</v>
      </c>
      <c r="C15" s="89">
        <v>657.19982199136871</v>
      </c>
      <c r="D15" s="89">
        <v>728.51504356817065</v>
      </c>
      <c r="E15" s="89">
        <v>971.17121819390377</v>
      </c>
      <c r="F15" s="89">
        <v>877.05124628017575</v>
      </c>
      <c r="H15">
        <v>11</v>
      </c>
      <c r="I15" s="86" t="s">
        <v>24</v>
      </c>
      <c r="J15" s="88">
        <f t="shared" si="1"/>
        <v>1623.9696312352905</v>
      </c>
      <c r="K15" s="90">
        <f t="shared" si="0"/>
        <v>1800.1926766625047</v>
      </c>
      <c r="L15" s="90">
        <f t="shared" si="0"/>
        <v>2399.8067441615881</v>
      </c>
      <c r="M15" s="90">
        <f t="shared" si="0"/>
        <v>2167.232158828514</v>
      </c>
      <c r="P15">
        <v>14</v>
      </c>
      <c r="Q15">
        <v>5</v>
      </c>
      <c r="R15">
        <v>14</v>
      </c>
      <c r="S15">
        <v>3</v>
      </c>
      <c r="T15">
        <v>798.01390298554293</v>
      </c>
      <c r="U15">
        <v>771.69458929031873</v>
      </c>
      <c r="V15">
        <v>859.59356460979575</v>
      </c>
      <c r="W15">
        <v>948.04179245853879</v>
      </c>
    </row>
    <row r="16" spans="1:23" x14ac:dyDescent="0.25">
      <c r="A16">
        <v>12</v>
      </c>
      <c r="B16" s="86" t="s">
        <v>25</v>
      </c>
      <c r="C16" s="89">
        <v>664.23803300874397</v>
      </c>
      <c r="D16" s="89">
        <v>758.88465026460301</v>
      </c>
      <c r="E16" s="89">
        <v>832.73319527417061</v>
      </c>
      <c r="F16" s="89">
        <v>830.85917965746864</v>
      </c>
      <c r="H16">
        <v>12</v>
      </c>
      <c r="I16" s="86" t="s">
        <v>25</v>
      </c>
      <c r="J16" s="88">
        <f t="shared" si="1"/>
        <v>1641.3613598511165</v>
      </c>
      <c r="K16" s="90">
        <f t="shared" si="0"/>
        <v>1875.2373089603718</v>
      </c>
      <c r="L16" s="90">
        <f t="shared" si="0"/>
        <v>2057.7203078800298</v>
      </c>
      <c r="M16" s="90">
        <f t="shared" si="0"/>
        <v>2053.0895329647797</v>
      </c>
      <c r="P16">
        <v>5</v>
      </c>
      <c r="Q16">
        <v>8</v>
      </c>
      <c r="R16">
        <v>3</v>
      </c>
      <c r="S16">
        <v>4</v>
      </c>
      <c r="T16">
        <v>648.21924066611712</v>
      </c>
      <c r="U16">
        <v>812.38214358116875</v>
      </c>
      <c r="V16">
        <v>873.53125247929302</v>
      </c>
      <c r="W16">
        <v>761.46547356070437</v>
      </c>
    </row>
    <row r="17" spans="1:23" x14ac:dyDescent="0.25">
      <c r="A17">
        <v>13</v>
      </c>
      <c r="B17" s="86" t="s">
        <v>26</v>
      </c>
      <c r="C17" s="89">
        <v>683.2926333702585</v>
      </c>
      <c r="D17" s="89">
        <v>656.56095173579297</v>
      </c>
      <c r="E17" s="89">
        <v>892.23006131959869</v>
      </c>
      <c r="F17" s="89">
        <v>857.09258891400464</v>
      </c>
      <c r="H17">
        <v>13</v>
      </c>
      <c r="I17" s="86" t="s">
        <v>26</v>
      </c>
      <c r="J17" s="88">
        <f>CONVERT(C17,"ha","us_acre")</f>
        <v>1688.4461144218976</v>
      </c>
      <c r="K17" s="90">
        <f t="shared" si="0"/>
        <v>1622.3909547678948</v>
      </c>
      <c r="L17" s="90">
        <f t="shared" si="0"/>
        <v>2204.7396776033502</v>
      </c>
      <c r="M17" s="90">
        <f t="shared" si="0"/>
        <v>2117.9134396835807</v>
      </c>
      <c r="P17">
        <v>1</v>
      </c>
      <c r="Q17">
        <v>14</v>
      </c>
      <c r="R17">
        <v>8</v>
      </c>
      <c r="S17">
        <v>4</v>
      </c>
      <c r="T17">
        <v>625.88860786379769</v>
      </c>
      <c r="U17">
        <v>799.19575671112273</v>
      </c>
      <c r="V17">
        <v>865.78945973552368</v>
      </c>
      <c r="W17">
        <v>807.3493446667602</v>
      </c>
    </row>
    <row r="18" spans="1:23" ht="16.5" thickBot="1" x14ac:dyDescent="0.3">
      <c r="A18">
        <v>14</v>
      </c>
      <c r="B18" s="84" t="s">
        <v>27</v>
      </c>
      <c r="C18" s="89">
        <v>679.30793658824439</v>
      </c>
      <c r="D18" s="89">
        <v>778.26714022904264</v>
      </c>
      <c r="E18" s="89">
        <v>858.73818191445412</v>
      </c>
      <c r="F18" s="89">
        <v>824.7062124605618</v>
      </c>
      <c r="H18">
        <v>14</v>
      </c>
      <c r="I18" s="84" t="s">
        <v>27</v>
      </c>
      <c r="J18" s="91">
        <f>CONVERT(C18,"ha","us_acre")</f>
        <v>1678.5997536239533</v>
      </c>
      <c r="K18" s="91">
        <f t="shared" si="0"/>
        <v>1923.1322931443242</v>
      </c>
      <c r="L18" s="91">
        <f t="shared" si="0"/>
        <v>2121.9797722793592</v>
      </c>
      <c r="M18" s="91">
        <f t="shared" si="0"/>
        <v>2037.8852807185049</v>
      </c>
      <c r="P18">
        <v>2</v>
      </c>
      <c r="Q18">
        <v>7</v>
      </c>
      <c r="R18">
        <v>11</v>
      </c>
      <c r="S18">
        <v>4</v>
      </c>
      <c r="T18">
        <v>645.96050039261877</v>
      </c>
      <c r="U18">
        <v>622.90635967796925</v>
      </c>
      <c r="V18">
        <v>1074.5804682780345</v>
      </c>
      <c r="W18">
        <v>720.00504656519274</v>
      </c>
    </row>
    <row r="19" spans="1:23" x14ac:dyDescent="0.25">
      <c r="B19" s="127" t="s">
        <v>28</v>
      </c>
      <c r="C19" s="127"/>
      <c r="D19" s="127"/>
      <c r="E19" s="127"/>
      <c r="F19" s="127"/>
      <c r="I19" s="127" t="s">
        <v>28</v>
      </c>
      <c r="J19" s="127"/>
      <c r="K19" s="127"/>
      <c r="L19" s="127"/>
      <c r="M19" s="127"/>
      <c r="P19">
        <v>1</v>
      </c>
      <c r="Q19">
        <v>7</v>
      </c>
      <c r="R19">
        <v>14</v>
      </c>
      <c r="S19">
        <v>4</v>
      </c>
      <c r="T19">
        <v>572.80076509282515</v>
      </c>
      <c r="U19">
        <v>762.11742739876217</v>
      </c>
      <c r="V19">
        <v>955.97692859450535</v>
      </c>
      <c r="W19">
        <v>814.23231793529624</v>
      </c>
    </row>
    <row r="20" spans="1:23" x14ac:dyDescent="0.25">
      <c r="B20" s="128" t="s">
        <v>29</v>
      </c>
      <c r="C20" s="128"/>
      <c r="D20" s="128"/>
      <c r="E20" s="128"/>
      <c r="F20" s="128"/>
      <c r="I20" s="128" t="s">
        <v>29</v>
      </c>
      <c r="J20" s="128"/>
      <c r="K20" s="128"/>
      <c r="L20" s="128"/>
      <c r="M20" s="128"/>
      <c r="P20">
        <v>9</v>
      </c>
      <c r="Q20">
        <v>5</v>
      </c>
      <c r="R20">
        <v>6</v>
      </c>
      <c r="S20">
        <v>5</v>
      </c>
      <c r="T20">
        <v>715.70535547964437</v>
      </c>
      <c r="U20">
        <v>722.74472693474945</v>
      </c>
      <c r="V20">
        <v>1014.420148533927</v>
      </c>
      <c r="W20">
        <v>822.29625875836837</v>
      </c>
    </row>
    <row r="21" spans="1:23" x14ac:dyDescent="0.25">
      <c r="P21">
        <v>10</v>
      </c>
      <c r="Q21">
        <v>8</v>
      </c>
      <c r="R21">
        <v>8</v>
      </c>
      <c r="S21">
        <v>5</v>
      </c>
      <c r="T21">
        <v>572.71739227665489</v>
      </c>
      <c r="U21">
        <v>811.19414164634168</v>
      </c>
      <c r="V21">
        <v>878.02618457204539</v>
      </c>
      <c r="W21">
        <v>901.26252560908006</v>
      </c>
    </row>
    <row r="22" spans="1:23" x14ac:dyDescent="0.25">
      <c r="P22">
        <v>8</v>
      </c>
      <c r="Q22">
        <v>1</v>
      </c>
      <c r="R22">
        <v>10</v>
      </c>
      <c r="S22">
        <v>5</v>
      </c>
      <c r="T22">
        <v>655.27671371125609</v>
      </c>
      <c r="U22">
        <v>521.0617792396622</v>
      </c>
      <c r="V22">
        <v>761.94493109062341</v>
      </c>
      <c r="W22">
        <v>852.27164070783238</v>
      </c>
    </row>
    <row r="23" spans="1:23" x14ac:dyDescent="0.25">
      <c r="B23" t="s">
        <v>141</v>
      </c>
      <c r="P23">
        <v>7</v>
      </c>
      <c r="Q23">
        <v>13</v>
      </c>
      <c r="R23">
        <v>12</v>
      </c>
      <c r="S23">
        <v>5</v>
      </c>
      <c r="T23">
        <v>642.55665499842507</v>
      </c>
      <c r="U23">
        <v>511.956420641867</v>
      </c>
      <c r="V23">
        <v>802.43767166868815</v>
      </c>
      <c r="W23">
        <v>695.84807485355327</v>
      </c>
    </row>
    <row r="24" spans="1:23" x14ac:dyDescent="0.25">
      <c r="P24">
        <v>1</v>
      </c>
      <c r="Q24">
        <v>11</v>
      </c>
      <c r="R24">
        <v>1</v>
      </c>
      <c r="S24">
        <v>6</v>
      </c>
      <c r="T24">
        <v>517.75654308637036</v>
      </c>
      <c r="U24">
        <v>746.34663079415782</v>
      </c>
      <c r="V24">
        <v>879.42635100958091</v>
      </c>
      <c r="W24">
        <v>930.17613784411151</v>
      </c>
    </row>
    <row r="25" spans="1:23" x14ac:dyDescent="0.25">
      <c r="P25">
        <v>13</v>
      </c>
      <c r="Q25">
        <v>3</v>
      </c>
      <c r="R25">
        <v>2</v>
      </c>
      <c r="S25">
        <v>6</v>
      </c>
      <c r="T25">
        <v>564.27090757795622</v>
      </c>
      <c r="U25">
        <v>676.31556460694537</v>
      </c>
      <c r="V25">
        <v>1037.3214670288235</v>
      </c>
      <c r="W25">
        <v>852.81140853368822</v>
      </c>
    </row>
    <row r="26" spans="1:23" x14ac:dyDescent="0.25">
      <c r="P26">
        <v>10</v>
      </c>
      <c r="Q26">
        <v>2</v>
      </c>
      <c r="R26">
        <v>7</v>
      </c>
      <c r="S26">
        <v>6</v>
      </c>
      <c r="T26">
        <v>705.75918738795576</v>
      </c>
      <c r="U26">
        <v>824.61883457879526</v>
      </c>
      <c r="V26">
        <v>932.48728152625586</v>
      </c>
      <c r="W26">
        <v>920.54398554811155</v>
      </c>
    </row>
    <row r="27" spans="1:23" x14ac:dyDescent="0.25">
      <c r="P27">
        <v>14</v>
      </c>
      <c r="Q27">
        <v>11</v>
      </c>
      <c r="R27">
        <v>9</v>
      </c>
      <c r="S27">
        <v>6</v>
      </c>
      <c r="T27">
        <v>569.3778285582323</v>
      </c>
      <c r="U27">
        <v>754.82767610258861</v>
      </c>
      <c r="V27">
        <v>814.70902741902455</v>
      </c>
      <c r="W27">
        <v>874.00477511768827</v>
      </c>
    </row>
    <row r="28" spans="1:23" x14ac:dyDescent="0.25">
      <c r="P28">
        <v>7</v>
      </c>
      <c r="Q28">
        <v>1</v>
      </c>
      <c r="R28">
        <v>3</v>
      </c>
      <c r="S28">
        <v>7</v>
      </c>
      <c r="T28">
        <v>638.12797833015759</v>
      </c>
      <c r="U28">
        <v>722.39548028868467</v>
      </c>
      <c r="V28">
        <v>951.35797550811208</v>
      </c>
      <c r="W28">
        <v>892.85146556632776</v>
      </c>
    </row>
    <row r="29" spans="1:23" x14ac:dyDescent="0.25">
      <c r="P29">
        <v>6</v>
      </c>
      <c r="Q29">
        <v>12</v>
      </c>
      <c r="R29">
        <v>6</v>
      </c>
      <c r="S29">
        <v>7</v>
      </c>
      <c r="T29">
        <v>745.98308615910537</v>
      </c>
      <c r="U29">
        <v>729.03416396931652</v>
      </c>
      <c r="V29">
        <v>906.33511809339802</v>
      </c>
      <c r="W29">
        <v>862.35811628908004</v>
      </c>
    </row>
    <row r="30" spans="1:23" x14ac:dyDescent="0.25">
      <c r="P30">
        <v>6</v>
      </c>
      <c r="Q30">
        <v>5</v>
      </c>
      <c r="R30">
        <v>10</v>
      </c>
      <c r="S30">
        <v>7</v>
      </c>
      <c r="T30">
        <v>496.28504649429101</v>
      </c>
      <c r="U30">
        <v>725.29980218533706</v>
      </c>
      <c r="V30">
        <v>843.843841545945</v>
      </c>
      <c r="W30">
        <v>934.89382571771966</v>
      </c>
    </row>
    <row r="31" spans="1:23" x14ac:dyDescent="0.25">
      <c r="P31">
        <v>9</v>
      </c>
      <c r="Q31">
        <v>3</v>
      </c>
      <c r="R31">
        <v>13</v>
      </c>
      <c r="S31">
        <v>7</v>
      </c>
      <c r="T31">
        <v>709.1802827671786</v>
      </c>
      <c r="U31">
        <v>765.68899266914616</v>
      </c>
      <c r="V31">
        <v>1041.1541258246459</v>
      </c>
      <c r="W31">
        <v>730.97585959126468</v>
      </c>
    </row>
    <row r="32" spans="1:23" x14ac:dyDescent="0.25">
      <c r="P32">
        <v>5</v>
      </c>
      <c r="Q32">
        <v>8</v>
      </c>
      <c r="R32">
        <v>3</v>
      </c>
      <c r="S32">
        <v>8</v>
      </c>
      <c r="T32">
        <v>665.03568866353498</v>
      </c>
      <c r="U32">
        <v>843.83076912098295</v>
      </c>
      <c r="V32">
        <v>947.28682040575518</v>
      </c>
      <c r="W32">
        <v>779.82499183386426</v>
      </c>
    </row>
    <row r="33" spans="16:23" x14ac:dyDescent="0.25">
      <c r="P33">
        <v>9</v>
      </c>
      <c r="Q33">
        <v>12</v>
      </c>
      <c r="R33">
        <v>4</v>
      </c>
      <c r="S33">
        <v>8</v>
      </c>
      <c r="T33">
        <v>491.61440911876605</v>
      </c>
      <c r="U33">
        <v>736.10383080203633</v>
      </c>
      <c r="V33">
        <v>927.19925251493237</v>
      </c>
      <c r="W33">
        <v>773.75493068570029</v>
      </c>
    </row>
    <row r="34" spans="16:23" x14ac:dyDescent="0.25">
      <c r="P34">
        <v>8</v>
      </c>
      <c r="Q34">
        <v>10</v>
      </c>
      <c r="R34">
        <v>12</v>
      </c>
      <c r="S34">
        <v>8</v>
      </c>
      <c r="T34">
        <v>881.35547017951012</v>
      </c>
      <c r="U34">
        <v>726.44858236159189</v>
      </c>
      <c r="V34">
        <v>839.37144475911737</v>
      </c>
      <c r="W34">
        <v>927.65884544829919</v>
      </c>
    </row>
    <row r="35" spans="16:23" x14ac:dyDescent="0.25">
      <c r="P35">
        <v>12</v>
      </c>
      <c r="Q35">
        <v>12</v>
      </c>
      <c r="R35">
        <v>12</v>
      </c>
      <c r="S35">
        <v>8</v>
      </c>
      <c r="T35">
        <v>751.53019378709371</v>
      </c>
      <c r="U35">
        <v>791.0193809130534</v>
      </c>
      <c r="V35">
        <v>903.53777304768664</v>
      </c>
      <c r="W35">
        <v>781.08630493389205</v>
      </c>
    </row>
    <row r="36" spans="16:23" x14ac:dyDescent="0.25">
      <c r="P36">
        <v>5</v>
      </c>
      <c r="Q36">
        <v>6</v>
      </c>
      <c r="R36">
        <v>4</v>
      </c>
      <c r="S36">
        <v>9</v>
      </c>
      <c r="T36">
        <v>822.95744125992223</v>
      </c>
      <c r="U36">
        <v>772.55893181986835</v>
      </c>
      <c r="V36">
        <v>851.50788808357925</v>
      </c>
      <c r="W36">
        <v>820.46743342753985</v>
      </c>
    </row>
    <row r="37" spans="16:23" x14ac:dyDescent="0.25">
      <c r="P37">
        <v>8</v>
      </c>
      <c r="Q37">
        <v>7</v>
      </c>
      <c r="R37">
        <v>11</v>
      </c>
      <c r="S37">
        <v>9</v>
      </c>
      <c r="T37">
        <v>593.10702110688044</v>
      </c>
      <c r="U37">
        <v>421.32881101497844</v>
      </c>
      <c r="V37">
        <v>1005.5776437826462</v>
      </c>
      <c r="W37">
        <v>729.36471153117236</v>
      </c>
    </row>
    <row r="38" spans="16:23" x14ac:dyDescent="0.25">
      <c r="P38">
        <v>7</v>
      </c>
      <c r="Q38">
        <v>4</v>
      </c>
      <c r="R38">
        <v>12</v>
      </c>
      <c r="S38">
        <v>9</v>
      </c>
      <c r="T38">
        <v>622.19910614421156</v>
      </c>
      <c r="U38">
        <v>638.4561407260594</v>
      </c>
      <c r="V38">
        <v>785.58589162119029</v>
      </c>
      <c r="W38">
        <v>937.36846654781903</v>
      </c>
    </row>
    <row r="39" spans="16:23" x14ac:dyDescent="0.25">
      <c r="P39">
        <v>10</v>
      </c>
      <c r="Q39">
        <v>13</v>
      </c>
      <c r="R39">
        <v>14</v>
      </c>
      <c r="S39">
        <v>9</v>
      </c>
      <c r="T39">
        <v>662.40642617611979</v>
      </c>
      <c r="U39">
        <v>700.49538110001015</v>
      </c>
      <c r="V39">
        <v>950.24897067946858</v>
      </c>
      <c r="W39">
        <v>761.92914148737236</v>
      </c>
    </row>
    <row r="40" spans="16:23" x14ac:dyDescent="0.25">
      <c r="P40">
        <v>7</v>
      </c>
      <c r="Q40">
        <v>13</v>
      </c>
      <c r="R40">
        <v>1</v>
      </c>
      <c r="S40">
        <v>10</v>
      </c>
      <c r="T40">
        <v>684.66957065954136</v>
      </c>
      <c r="U40">
        <v>690.66099001549753</v>
      </c>
      <c r="V40">
        <v>818.31923494579723</v>
      </c>
      <c r="W40">
        <v>880.01790039221601</v>
      </c>
    </row>
    <row r="41" spans="16:23" x14ac:dyDescent="0.25">
      <c r="P41">
        <v>14</v>
      </c>
      <c r="Q41">
        <v>4</v>
      </c>
      <c r="R41">
        <v>7</v>
      </c>
      <c r="S41">
        <v>10</v>
      </c>
      <c r="T41">
        <v>705.71034293725768</v>
      </c>
      <c r="U41">
        <v>452.75839162231978</v>
      </c>
      <c r="V41">
        <v>927.97333460804134</v>
      </c>
      <c r="W41">
        <v>818.02923717936847</v>
      </c>
    </row>
    <row r="42" spans="16:23" x14ac:dyDescent="0.25">
      <c r="P42">
        <v>9</v>
      </c>
      <c r="Q42">
        <v>11</v>
      </c>
      <c r="R42">
        <v>8</v>
      </c>
      <c r="S42">
        <v>10</v>
      </c>
      <c r="T42">
        <v>701.1438737225335</v>
      </c>
      <c r="U42">
        <v>582.27808551226872</v>
      </c>
      <c r="V42">
        <v>787.90083031039114</v>
      </c>
      <c r="W42">
        <v>902.41384674161623</v>
      </c>
    </row>
    <row r="43" spans="16:23" x14ac:dyDescent="0.25">
      <c r="P43">
        <v>12</v>
      </c>
      <c r="Q43">
        <v>2</v>
      </c>
      <c r="R43">
        <v>13</v>
      </c>
      <c r="S43">
        <v>10</v>
      </c>
      <c r="T43">
        <v>591.02700480824171</v>
      </c>
      <c r="U43">
        <v>725.62799399854134</v>
      </c>
      <c r="V43">
        <v>775.20199545090645</v>
      </c>
      <c r="W43">
        <v>783.13313374524864</v>
      </c>
    </row>
    <row r="44" spans="16:23" x14ac:dyDescent="0.25">
      <c r="P44">
        <v>12</v>
      </c>
      <c r="Q44">
        <v>10</v>
      </c>
      <c r="R44">
        <v>2</v>
      </c>
      <c r="S44">
        <v>11</v>
      </c>
      <c r="T44">
        <v>731.07805264949275</v>
      </c>
      <c r="U44">
        <v>467.42315538962526</v>
      </c>
      <c r="V44">
        <v>937.11293527036287</v>
      </c>
      <c r="W44">
        <v>909.01931859304341</v>
      </c>
    </row>
    <row r="45" spans="16:23" x14ac:dyDescent="0.25">
      <c r="P45">
        <v>11</v>
      </c>
      <c r="Q45">
        <v>8</v>
      </c>
      <c r="R45">
        <v>5</v>
      </c>
      <c r="S45">
        <v>11</v>
      </c>
      <c r="T45">
        <v>686.69277224921734</v>
      </c>
      <c r="U45">
        <v>822.61035280029841</v>
      </c>
      <c r="V45">
        <v>1000.9188549314413</v>
      </c>
      <c r="W45">
        <v>901.34402942772363</v>
      </c>
    </row>
    <row r="46" spans="16:23" x14ac:dyDescent="0.25">
      <c r="P46">
        <v>6</v>
      </c>
      <c r="Q46">
        <v>1</v>
      </c>
      <c r="R46">
        <v>10</v>
      </c>
      <c r="S46">
        <v>11</v>
      </c>
      <c r="T46">
        <v>765.02371088891414</v>
      </c>
      <c r="U46">
        <v>770.78763701179719</v>
      </c>
      <c r="V46">
        <v>756.37235387313513</v>
      </c>
      <c r="W46">
        <v>838.41508058087584</v>
      </c>
    </row>
    <row r="47" spans="16:23" x14ac:dyDescent="0.25">
      <c r="P47">
        <v>4</v>
      </c>
      <c r="Q47">
        <v>14</v>
      </c>
      <c r="R47">
        <v>13</v>
      </c>
      <c r="S47">
        <v>11</v>
      </c>
      <c r="T47">
        <v>690.51427781122061</v>
      </c>
      <c r="U47">
        <v>739.24580404822632</v>
      </c>
      <c r="V47">
        <v>937.63089125143711</v>
      </c>
      <c r="W47">
        <v>859.42655651905966</v>
      </c>
    </row>
    <row r="48" spans="16:23" x14ac:dyDescent="0.25">
      <c r="P48">
        <v>13</v>
      </c>
      <c r="Q48">
        <v>5</v>
      </c>
      <c r="R48">
        <v>2</v>
      </c>
      <c r="S48">
        <v>12</v>
      </c>
      <c r="T48">
        <v>600.43024837288135</v>
      </c>
      <c r="U48">
        <v>707.43404795371964</v>
      </c>
      <c r="V48">
        <v>959.61245031889712</v>
      </c>
      <c r="W48">
        <v>749.95426725875609</v>
      </c>
    </row>
    <row r="49" spans="16:23" x14ac:dyDescent="0.25">
      <c r="P49">
        <v>3</v>
      </c>
      <c r="Q49">
        <v>7</v>
      </c>
      <c r="R49">
        <v>4</v>
      </c>
      <c r="S49">
        <v>12</v>
      </c>
      <c r="T49">
        <v>751.12804272196763</v>
      </c>
      <c r="U49">
        <v>739.44162625297838</v>
      </c>
      <c r="V49">
        <v>1064.2112427572486</v>
      </c>
      <c r="W49">
        <v>966.28366403630275</v>
      </c>
    </row>
    <row r="50" spans="16:23" x14ac:dyDescent="0.25">
      <c r="P50">
        <v>13</v>
      </c>
      <c r="Q50">
        <v>13</v>
      </c>
      <c r="R50">
        <v>4</v>
      </c>
      <c r="S50">
        <v>12</v>
      </c>
      <c r="T50">
        <v>895.40877668990652</v>
      </c>
      <c r="U50">
        <v>723.13101518579765</v>
      </c>
      <c r="V50">
        <v>876.31746577236481</v>
      </c>
      <c r="W50">
        <v>770.84423597416423</v>
      </c>
    </row>
    <row r="51" spans="16:23" x14ac:dyDescent="0.25">
      <c r="P51">
        <v>13</v>
      </c>
      <c r="Q51">
        <v>3</v>
      </c>
      <c r="R51">
        <v>6</v>
      </c>
      <c r="S51">
        <v>12</v>
      </c>
      <c r="T51">
        <v>673.06060084029014</v>
      </c>
      <c r="U51">
        <v>416.75909616481204</v>
      </c>
      <c r="V51">
        <v>928.58719829182519</v>
      </c>
      <c r="W51">
        <v>836.35455136065139</v>
      </c>
    </row>
    <row r="52" spans="16:23" x14ac:dyDescent="0.25">
      <c r="P52">
        <v>1</v>
      </c>
      <c r="Q52">
        <v>10</v>
      </c>
      <c r="R52">
        <v>1</v>
      </c>
      <c r="S52">
        <v>13</v>
      </c>
      <c r="T52">
        <v>633.71572001140453</v>
      </c>
      <c r="U52">
        <v>746.30085427638642</v>
      </c>
      <c r="V52">
        <v>990.89225018146476</v>
      </c>
      <c r="W52">
        <v>838.48762301463171</v>
      </c>
    </row>
    <row r="53" spans="16:23" x14ac:dyDescent="0.25">
      <c r="P53">
        <v>4</v>
      </c>
      <c r="Q53">
        <v>11</v>
      </c>
      <c r="R53">
        <v>1</v>
      </c>
      <c r="S53">
        <v>13</v>
      </c>
      <c r="T53">
        <v>558.97807671250621</v>
      </c>
      <c r="U53">
        <v>830.6077818636677</v>
      </c>
      <c r="V53">
        <v>930.35778618771974</v>
      </c>
      <c r="W53">
        <v>814.79628867101189</v>
      </c>
    </row>
    <row r="54" spans="16:23" x14ac:dyDescent="0.25">
      <c r="P54">
        <v>2</v>
      </c>
      <c r="Q54">
        <v>2</v>
      </c>
      <c r="R54">
        <v>6</v>
      </c>
      <c r="S54">
        <v>13</v>
      </c>
      <c r="T54">
        <v>546.15812862431881</v>
      </c>
      <c r="U54">
        <v>763.55532032640713</v>
      </c>
      <c r="V54">
        <v>871.06645856319824</v>
      </c>
      <c r="W54">
        <v>879.49930007825969</v>
      </c>
    </row>
    <row r="55" spans="16:23" x14ac:dyDescent="0.25">
      <c r="P55">
        <v>2</v>
      </c>
      <c r="Q55">
        <v>14</v>
      </c>
      <c r="R55">
        <v>14</v>
      </c>
      <c r="S55">
        <v>13</v>
      </c>
      <c r="T55">
        <v>564.72611216162795</v>
      </c>
      <c r="U55">
        <v>816.84842167416241</v>
      </c>
      <c r="V55">
        <v>669.13326377404712</v>
      </c>
      <c r="W55">
        <v>895.58714389211536</v>
      </c>
    </row>
    <row r="56" spans="16:23" x14ac:dyDescent="0.25">
      <c r="P56">
        <v>3</v>
      </c>
      <c r="Q56">
        <v>6</v>
      </c>
      <c r="R56">
        <v>5</v>
      </c>
      <c r="S56">
        <v>14</v>
      </c>
      <c r="T56">
        <v>568.39940796408951</v>
      </c>
      <c r="U56">
        <v>623.63773586265859</v>
      </c>
      <c r="V56">
        <v>1030.2667792351078</v>
      </c>
      <c r="W56">
        <v>831.48278465847579</v>
      </c>
    </row>
    <row r="57" spans="16:23" x14ac:dyDescent="0.25">
      <c r="P57">
        <v>3</v>
      </c>
      <c r="Q57">
        <v>9</v>
      </c>
      <c r="R57">
        <v>5</v>
      </c>
      <c r="S57">
        <v>14</v>
      </c>
      <c r="T57">
        <v>488.95424029778678</v>
      </c>
      <c r="U57">
        <v>696.39348922784529</v>
      </c>
      <c r="V57">
        <v>945.71385928432778</v>
      </c>
      <c r="W57">
        <v>739.23103042630828</v>
      </c>
    </row>
    <row r="58" spans="16:23" x14ac:dyDescent="0.25">
      <c r="P58">
        <v>5</v>
      </c>
      <c r="Q58">
        <v>6</v>
      </c>
      <c r="R58">
        <v>11</v>
      </c>
      <c r="S58">
        <v>14</v>
      </c>
      <c r="T58">
        <v>457.89261257812166</v>
      </c>
      <c r="U58">
        <v>740.11126484179897</v>
      </c>
      <c r="V58">
        <v>993.01025574081541</v>
      </c>
      <c r="W58">
        <v>808.85444858176413</v>
      </c>
    </row>
    <row r="59" spans="16:23" x14ac:dyDescent="0.25">
      <c r="P59">
        <v>4</v>
      </c>
      <c r="Q59">
        <v>6</v>
      </c>
      <c r="R59">
        <v>13</v>
      </c>
      <c r="S59">
        <v>14</v>
      </c>
      <c r="T59">
        <v>564.0896284504505</v>
      </c>
      <c r="U59">
        <v>462.63270105999015</v>
      </c>
      <c r="V59">
        <v>814.93323275140574</v>
      </c>
      <c r="W59">
        <v>919.25658617569911</v>
      </c>
    </row>
    <row r="1048576" spans="7:7" x14ac:dyDescent="0.25">
      <c r="G1048576">
        <v>0</v>
      </c>
    </row>
  </sheetData>
  <sheetProtection algorithmName="SHA-512" hashValue="YPOrsTMO+lVGBMLS5POgSdoy+qwS00RChMCIjoXgm6L0+Q1/HWtnDnAKJhGGWNCOo5G8P4qLmOaEwattXl7A3A==" saltValue="2XF7LVVidkqeBD7LJ7KFCg==" spinCount="100000" sheet="1" objects="1" scenarios="1"/>
  <sortState xmlns:xlrd2="http://schemas.microsoft.com/office/spreadsheetml/2017/richdata2" ref="P4:W59">
    <sortCondition ref="S4:S59"/>
  </sortState>
  <mergeCells count="12">
    <mergeCell ref="B1:F1"/>
    <mergeCell ref="I1:M1"/>
    <mergeCell ref="C2:D2"/>
    <mergeCell ref="E2:F2"/>
    <mergeCell ref="J2:K2"/>
    <mergeCell ref="L2:M2"/>
    <mergeCell ref="C4:F4"/>
    <mergeCell ref="J4:M4"/>
    <mergeCell ref="B19:F19"/>
    <mergeCell ref="I19:M19"/>
    <mergeCell ref="B20:F20"/>
    <mergeCell ref="I20:M20"/>
  </mergeCells>
  <conditionalFormatting sqref="C5:F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M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F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8:M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M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FD43A-8DFF-42E4-BCD1-46D1FCC0B462}">
  <dimension ref="A1:AD1048576"/>
  <sheetViews>
    <sheetView workbookViewId="0">
      <selection activeCell="C4" sqref="C4"/>
    </sheetView>
  </sheetViews>
  <sheetFormatPr defaultRowHeight="15.75" x14ac:dyDescent="0.25"/>
  <cols>
    <col min="1" max="1" width="3.875" bestFit="1" customWidth="1"/>
    <col min="2" max="2" width="10.125" bestFit="1" customWidth="1"/>
    <col min="3" max="3" width="10" bestFit="1" customWidth="1"/>
    <col min="4" max="5" width="10.125" bestFit="1" customWidth="1"/>
    <col min="6" max="6" width="1.875" bestFit="1" customWidth="1"/>
    <col min="7" max="7" width="8.5" bestFit="1" customWidth="1"/>
    <col min="8" max="8" width="10" bestFit="1" customWidth="1"/>
    <col min="9" max="9" width="8.5" bestFit="1" customWidth="1"/>
    <col min="10" max="10" width="10" bestFit="1" customWidth="1"/>
    <col min="11" max="11" width="1.875" bestFit="1" customWidth="1"/>
    <col min="12" max="12" width="8.5" bestFit="1" customWidth="1"/>
    <col min="13" max="13" width="10" bestFit="1" customWidth="1"/>
    <col min="14" max="14" width="8.5" bestFit="1" customWidth="1"/>
    <col min="15" max="15" width="10" bestFit="1" customWidth="1"/>
    <col min="16" max="16" width="1.875" bestFit="1" customWidth="1"/>
    <col min="17" max="17" width="10.125" bestFit="1" customWidth="1"/>
    <col min="18" max="18" width="10" bestFit="1" customWidth="1"/>
    <col min="19" max="20" width="10.125" bestFit="1" customWidth="1"/>
    <col min="21" max="21" width="1.875" bestFit="1" customWidth="1"/>
    <col min="22" max="25" width="10.125" customWidth="1"/>
    <col min="26" max="26" width="1.875" bestFit="1" customWidth="1"/>
    <col min="27" max="27" width="8.875" bestFit="1" customWidth="1"/>
    <col min="28" max="28" width="10" bestFit="1" customWidth="1"/>
    <col min="29" max="29" width="10.125" bestFit="1" customWidth="1"/>
    <col min="30" max="30" width="10.25" customWidth="1"/>
  </cols>
  <sheetData>
    <row r="1" spans="1:30" ht="16.5" thickBot="1" x14ac:dyDescent="0.3"/>
    <row r="2" spans="1:30" x14ac:dyDescent="0.25">
      <c r="B2" s="58" t="s">
        <v>30</v>
      </c>
      <c r="C2" s="59"/>
      <c r="D2" s="60"/>
    </row>
    <row r="3" spans="1:30" x14ac:dyDescent="0.25">
      <c r="B3" s="61" t="s">
        <v>31</v>
      </c>
      <c r="C3" s="7">
        <v>5.0999999999999996</v>
      </c>
      <c r="D3" s="62" t="s">
        <v>32</v>
      </c>
    </row>
    <row r="4" spans="1:30" ht="16.5" thickBot="1" x14ac:dyDescent="0.3">
      <c r="B4" s="63" t="s">
        <v>33</v>
      </c>
      <c r="C4" s="9">
        <v>120</v>
      </c>
      <c r="D4" s="64" t="s">
        <v>34</v>
      </c>
    </row>
    <row r="5" spans="1:30" x14ac:dyDescent="0.25">
      <c r="B5" t="s">
        <v>35</v>
      </c>
    </row>
    <row r="6" spans="1:30" ht="16.5" thickBot="1" x14ac:dyDescent="0.3"/>
    <row r="7" spans="1:30" x14ac:dyDescent="0.25">
      <c r="B7" s="131" t="s">
        <v>36</v>
      </c>
      <c r="C7" s="132"/>
      <c r="D7" s="132"/>
      <c r="E7" s="133"/>
      <c r="G7" s="131" t="s">
        <v>37</v>
      </c>
      <c r="H7" s="132"/>
      <c r="I7" s="132"/>
      <c r="J7" s="133"/>
      <c r="L7" s="131" t="s">
        <v>38</v>
      </c>
      <c r="M7" s="132"/>
      <c r="N7" s="132"/>
      <c r="O7" s="133"/>
      <c r="Q7" s="131" t="s">
        <v>39</v>
      </c>
      <c r="R7" s="132"/>
      <c r="S7" s="132"/>
      <c r="T7" s="133"/>
      <c r="U7" s="47"/>
      <c r="V7" s="131" t="s">
        <v>40</v>
      </c>
      <c r="W7" s="132"/>
      <c r="X7" s="132"/>
      <c r="Y7" s="133"/>
      <c r="AA7" s="131" t="s">
        <v>3</v>
      </c>
      <c r="AB7" s="132"/>
      <c r="AC7" s="132"/>
      <c r="AD7" s="133"/>
    </row>
    <row r="8" spans="1:30" ht="16.5" thickBot="1" x14ac:dyDescent="0.3">
      <c r="B8" s="63" t="s">
        <v>8</v>
      </c>
      <c r="C8" s="65" t="s">
        <v>9</v>
      </c>
      <c r="D8" s="65" t="s">
        <v>10</v>
      </c>
      <c r="E8" s="64" t="s">
        <v>11</v>
      </c>
      <c r="G8" s="63" t="s">
        <v>8</v>
      </c>
      <c r="H8" s="65" t="s">
        <v>9</v>
      </c>
      <c r="I8" s="65" t="s">
        <v>10</v>
      </c>
      <c r="J8" s="64" t="s">
        <v>11</v>
      </c>
      <c r="L8" s="63" t="s">
        <v>8</v>
      </c>
      <c r="M8" s="65" t="s">
        <v>9</v>
      </c>
      <c r="N8" s="65" t="s">
        <v>10</v>
      </c>
      <c r="O8" s="64" t="s">
        <v>11</v>
      </c>
      <c r="Q8" s="63" t="s">
        <v>8</v>
      </c>
      <c r="R8" s="65" t="s">
        <v>9</v>
      </c>
      <c r="S8" s="65" t="s">
        <v>10</v>
      </c>
      <c r="T8" s="64" t="s">
        <v>11</v>
      </c>
      <c r="V8" s="63" t="s">
        <v>8</v>
      </c>
      <c r="W8" s="65" t="s">
        <v>9</v>
      </c>
      <c r="X8" s="65" t="s">
        <v>10</v>
      </c>
      <c r="Y8" s="64" t="s">
        <v>11</v>
      </c>
      <c r="AA8" s="63" t="s">
        <v>8</v>
      </c>
      <c r="AB8" s="65" t="s">
        <v>9</v>
      </c>
      <c r="AC8" s="65" t="s">
        <v>10</v>
      </c>
      <c r="AD8" s="64" t="s">
        <v>11</v>
      </c>
    </row>
    <row r="9" spans="1:30" x14ac:dyDescent="0.25">
      <c r="A9">
        <v>1.1000000000000001</v>
      </c>
      <c r="B9" s="66">
        <f>($C$3*'Yield &amp; Quality'!G4)+($C$4*'Yield &amp; Quality'!AA4)</f>
        <v>876.80632786082299</v>
      </c>
      <c r="C9" s="7">
        <f>($C$3*'Yield &amp; Quality'!H4)+($C$4*'Yield &amp; Quality'!AB4)</f>
        <v>668.47465745512773</v>
      </c>
      <c r="D9" s="7">
        <f>($C$3*'Yield &amp; Quality'!I4)+($C$4*'Yield &amp; Quality'!AC4)</f>
        <v>823.70976188055101</v>
      </c>
      <c r="E9" s="8">
        <f>($C$3*'Yield &amp; Quality'!J4)+($C$4*'Yield &amp; Quality'!AD4)</f>
        <v>934.44602646015744</v>
      </c>
      <c r="G9" s="61" cm="1">
        <f t="array" ref="G9">_xlfn.IFS('Yield &amp; Quality'!L4&lt;'Dockage Schedule'!$C$29,0,'Yield &amp; Quality'!L4&lt;'Dockage Schedule'!$C$30,'Dockage Schedule'!$M$29,'Yield &amp; Quality'!L4&lt;'Dockage Schedule'!$C$31,'Dockage Schedule'!$M$30,'Yield &amp; Quality'!L4&lt;'Dockage Schedule'!$C$32,'Dockage Schedule'!$M$31,'Yield &amp; Quality'!L4&lt;'Dockage Schedule'!$C$33,'Dockage Schedule'!$M$32,'Yield &amp; Quality'!L4&lt;'Dockage Schedule'!$C$34,'Dockage Schedule'!$M$33,'Yield &amp; Quality'!L4&lt;'Dockage Schedule'!$C$35,'Dockage Schedule'!$M$34,'Yield &amp; Quality'!L4&lt;'Dockage Schedule'!$C$36,'Dockage Schedule'!$M$35,'Yield &amp; Quality'!L4&lt;'Dockage Schedule'!$C$37,'Dockage Schedule'!$M$36,'Yield &amp; Quality'!L4&lt;'Dockage Schedule'!$C$38,'Dockage Schedule'!$M$37,'Yield &amp; Quality'!L4&lt;'Dockage Schedule'!$C$39,'Dockage Schedule'!$M$38,'Yield &amp; Quality'!L4&lt;'Dockage Schedule'!$C$40,'Dockage Schedule'!$M$39,'Yield &amp; Quality'!L4&lt;'Dockage Schedule'!$C$41,'Dockage Schedule'!$M$40,'Yield &amp; Quality'!L4&lt;'Dockage Schedule'!$C$42,'Dockage Schedule'!$M$41,'Yield &amp; Quality'!L4&lt;'Dockage Schedule'!$C$43,'Dockage Schedule'!$M$42,'Yield &amp; Quality'!L4&lt;'Dockage Schedule'!$C$44,'Dockage Schedule'!$M$43,'Yield &amp; Quality'!L4&lt;'Dockage Schedule'!$C$45,'Dockage Schedule'!$M$44,'Yield &amp; Quality'!L4&lt;'Dockage Schedule'!$C$46,'Dockage Schedule'!$M$45,'Yield &amp; Quality'!L4&lt;'Dockage Schedule'!$C$47,'Dockage Schedule'!$M$46,'Yield &amp; Quality'!L4&lt;'Dockage Schedule'!$C$48,'Dockage Schedule'!$M$47,'Yield &amp; Quality'!L4&lt;'Dockage Schedule'!$C$49,'Dockage Schedule'!M34,'Yield &amp; Quality'!L4&gt;='Dockage Schedule'!$C$49,'Dockage Schedule'!$M$49)</f>
        <v>0</v>
      </c>
      <c r="H9" cm="1">
        <f t="array" ref="H9">_xlfn.IFS('Yield &amp; Quality'!M4&lt;'Dockage Schedule'!$C$29,0,'Yield &amp; Quality'!M4&lt;'Dockage Schedule'!$C$30,'Dockage Schedule'!$M$29,'Yield &amp; Quality'!M4&lt;'Dockage Schedule'!$C$31,'Dockage Schedule'!$M$30,'Yield &amp; Quality'!M4&lt;'Dockage Schedule'!$C$32,'Dockage Schedule'!$M$31,'Yield &amp; Quality'!M4&lt;'Dockage Schedule'!$C$33,'Dockage Schedule'!$M$32,'Yield &amp; Quality'!M4&lt;'Dockage Schedule'!$C$34,'Dockage Schedule'!$M$33,'Yield &amp; Quality'!M4&lt;'Dockage Schedule'!$C$35,'Dockage Schedule'!$M$34,'Yield &amp; Quality'!M4&lt;'Dockage Schedule'!$C$36,'Dockage Schedule'!$M$35,'Yield &amp; Quality'!M4&lt;'Dockage Schedule'!$C$37,'Dockage Schedule'!$M$36,'Yield &amp; Quality'!M4&lt;'Dockage Schedule'!$C$38,'Dockage Schedule'!$M$37,'Yield &amp; Quality'!M4&lt;'Dockage Schedule'!$C$39,'Dockage Schedule'!$M$38,'Yield &amp; Quality'!M4&lt;'Dockage Schedule'!$C$40,'Dockage Schedule'!$M$39,'Yield &amp; Quality'!M4&lt;'Dockage Schedule'!$C$41,'Dockage Schedule'!$M$40,'Yield &amp; Quality'!M4&lt;'Dockage Schedule'!$C$42,'Dockage Schedule'!$M$41,'Yield &amp; Quality'!M4&lt;'Dockage Schedule'!$C$43,'Dockage Schedule'!$M$42,'Yield &amp; Quality'!M4&lt;'Dockage Schedule'!$C$44,'Dockage Schedule'!$M$43,'Yield &amp; Quality'!M4&lt;'Dockage Schedule'!$C$45,'Dockage Schedule'!$M$44,'Yield &amp; Quality'!M4&lt;'Dockage Schedule'!$C$46,'Dockage Schedule'!$M$45,'Yield &amp; Quality'!M4&lt;'Dockage Schedule'!$C$47,'Dockage Schedule'!$M$46,'Yield &amp; Quality'!M4&lt;'Dockage Schedule'!$C$48,'Dockage Schedule'!$M$47,'Yield &amp; Quality'!M4&lt;'Dockage Schedule'!$C$49,'Dockage Schedule'!N34,'Yield &amp; Quality'!M4&gt;='Dockage Schedule'!$C$49,'Dockage Schedule'!$M$49)</f>
        <v>0</v>
      </c>
      <c r="I9" cm="1">
        <f t="array" ref="I9">_xlfn.IFS('Yield &amp; Quality'!N4&lt;'Dockage Schedule'!$C$29,0,'Yield &amp; Quality'!N4&lt;'Dockage Schedule'!$C$30,'Dockage Schedule'!$M$29,'Yield &amp; Quality'!N4&lt;'Dockage Schedule'!$C$31,'Dockage Schedule'!$M$30,'Yield &amp; Quality'!N4&lt;'Dockage Schedule'!$C$32,'Dockage Schedule'!$M$31,'Yield &amp; Quality'!N4&lt;'Dockage Schedule'!$C$33,'Dockage Schedule'!$M$32,'Yield &amp; Quality'!N4&lt;'Dockage Schedule'!$C$34,'Dockage Schedule'!$M$33,'Yield &amp; Quality'!N4&lt;'Dockage Schedule'!$C$35,'Dockage Schedule'!$M$34,'Yield &amp; Quality'!N4&lt;'Dockage Schedule'!$C$36,'Dockage Schedule'!$M$35,'Yield &amp; Quality'!N4&lt;'Dockage Schedule'!$C$37,'Dockage Schedule'!$M$36,'Yield &amp; Quality'!N4&lt;'Dockage Schedule'!$C$38,'Dockage Schedule'!$M$37,'Yield &amp; Quality'!N4&lt;'Dockage Schedule'!$C$39,'Dockage Schedule'!$M$38,'Yield &amp; Quality'!N4&lt;'Dockage Schedule'!$C$40,'Dockage Schedule'!$M$39,'Yield &amp; Quality'!N4&lt;'Dockage Schedule'!$C$41,'Dockage Schedule'!$M$40,'Yield &amp; Quality'!N4&lt;'Dockage Schedule'!$C$42,'Dockage Schedule'!$M$41,'Yield &amp; Quality'!N4&lt;'Dockage Schedule'!$C$43,'Dockage Schedule'!$M$42,'Yield &amp; Quality'!N4&lt;'Dockage Schedule'!$C$44,'Dockage Schedule'!$M$43,'Yield &amp; Quality'!N4&lt;'Dockage Schedule'!$C$45,'Dockage Schedule'!$M$44,'Yield &amp; Quality'!N4&lt;'Dockage Schedule'!$C$46,'Dockage Schedule'!$M$45,'Yield &amp; Quality'!N4&lt;'Dockage Schedule'!$C$47,'Dockage Schedule'!$M$46,'Yield &amp; Quality'!N4&lt;'Dockage Schedule'!$C$48,'Dockage Schedule'!$M$47,'Yield &amp; Quality'!N4&lt;'Dockage Schedule'!$C$49,'Dockage Schedule'!O34,'Yield &amp; Quality'!N4&gt;='Dockage Schedule'!$C$49,'Dockage Schedule'!$M$49)</f>
        <v>0</v>
      </c>
      <c r="J9" s="62" cm="1">
        <f t="array" ref="J9">_xlfn.IFS('Yield &amp; Quality'!O4&lt;'Dockage Schedule'!$C$29,0,'Yield &amp; Quality'!O4&lt;'Dockage Schedule'!$C$30,'Dockage Schedule'!$M$29,'Yield &amp; Quality'!O4&lt;'Dockage Schedule'!$C$31,'Dockage Schedule'!$M$30,'Yield &amp; Quality'!O4&lt;'Dockage Schedule'!$C$32,'Dockage Schedule'!$M$31,'Yield &amp; Quality'!O4&lt;'Dockage Schedule'!$C$33,'Dockage Schedule'!$M$32,'Yield &amp; Quality'!O4&lt;'Dockage Schedule'!$C$34,'Dockage Schedule'!$M$33,'Yield &amp; Quality'!O4&lt;'Dockage Schedule'!$C$35,'Dockage Schedule'!$M$34,'Yield &amp; Quality'!O4&lt;'Dockage Schedule'!$C$36,'Dockage Schedule'!$M$35,'Yield &amp; Quality'!O4&lt;'Dockage Schedule'!$C$37,'Dockage Schedule'!$M$36,'Yield &amp; Quality'!O4&lt;'Dockage Schedule'!$C$38,'Dockage Schedule'!$M$37,'Yield &amp; Quality'!O4&lt;'Dockage Schedule'!$C$39,'Dockage Schedule'!$M$38,'Yield &amp; Quality'!O4&lt;'Dockage Schedule'!$C$40,'Dockage Schedule'!$M$39,'Yield &amp; Quality'!O4&lt;'Dockage Schedule'!$C$41,'Dockage Schedule'!$M$40,'Yield &amp; Quality'!O4&lt;'Dockage Schedule'!$C$42,'Dockage Schedule'!$M$41,'Yield &amp; Quality'!O4&lt;'Dockage Schedule'!$C$43,'Dockage Schedule'!$M$42,'Yield &amp; Quality'!O4&lt;'Dockage Schedule'!$C$44,'Dockage Schedule'!$M$43,'Yield &amp; Quality'!O4&lt;'Dockage Schedule'!$C$45,'Dockage Schedule'!$M$44,'Yield &amp; Quality'!O4&lt;'Dockage Schedule'!$C$46,'Dockage Schedule'!$M$45,'Yield &amp; Quality'!O4&lt;'Dockage Schedule'!$C$47,'Dockage Schedule'!$M$46,'Yield &amp; Quality'!O4&lt;'Dockage Schedule'!$C$48,'Dockage Schedule'!$M$47,'Yield &amp; Quality'!O4&lt;'Dockage Schedule'!$C$49,'Dockage Schedule'!P34,'Yield &amp; Quality'!O4&gt;='Dockage Schedule'!$C$49,'Dockage Schedule'!$M$49)</f>
        <v>0</v>
      </c>
      <c r="L9" s="67" cm="1">
        <f t="array" ref="L9">_xlfn.IFS('Yield &amp; Quality'!Q4&gt;='Dockage Schedule'!$P$4,'Dockage Schedule'!$AA$4,'Yield &amp; Quality'!Q4&gt;='Dockage Schedule'!$P$5,'Dockage Schedule'!$AA$5,'Yield &amp; Quality'!Q4&gt;='Dockage Schedule'!$P$6,'Dockage Schedule'!$AA$6,'Yield &amp; Quality'!Q4&gt;='Dockage Schedule'!$P$7,'Dockage Schedule'!$AA$7,'Yield &amp; Quality'!Q4&gt;='Dockage Schedule'!$P$8,'Dockage Schedule'!$AA$8,'Yield &amp; Quality'!Q4&gt;='Dockage Schedule'!$P$9,'Dockage Schedule'!$AA$9,'Yield &amp; Quality'!Q4&gt;='Dockage Schedule'!$P$10,'Dockage Schedule'!$AA$10,'Yield &amp; Quality'!Q4&gt;='Dockage Schedule'!$P$11,'Dockage Schedule'!$AA$11,'Yield &amp; Quality'!Q4&gt;='Dockage Schedule'!$P$12,'Dockage Schedule'!$AA$12,'Yield &amp; Quality'!Q4&gt;='Dockage Schedule'!$P$13,'Dockage Schedule'!$AA$13,'Yield &amp; Quality'!Q4&gt;='Dockage Schedule'!$P$14,'Dockage Schedule'!$AA$14,'Yield &amp; Quality'!Q4&gt;='Dockage Schedule'!$P$15,'Dockage Schedule'!$AA$15,'Yield &amp; Quality'!Q4&gt;='Dockage Schedule'!$P$16,'Dockage Schedule'!$AA$16,'Yield &amp; Quality'!Q4&gt;='Dockage Schedule'!$P$17,'Dockage Schedule'!$AA$17,'Yield &amp; Quality'!Q4&gt;='Dockage Schedule'!$P$18,'Dockage Schedule'!$AA$18,'Yield &amp; Quality'!Q4&gt;='Dockage Schedule'!$P$19,'Dockage Schedule'!$AA$19,'Yield &amp; Quality'!Q4&gt;='Dockage Schedule'!$P$20,'Dockage Schedule'!$AA$20,'Yield &amp; Quality'!Q4&gt;='Dockage Schedule'!$P$21,'Dockage Schedule'!$AA$21,'Yield &amp; Quality'!Q4&gt;='Dockage Schedule'!$P$22,'Dockage Schedule'!$AA$22,'Yield &amp; Quality'!Q4&gt;='Dockage Schedule'!$P$23,'Dockage Schedule'!$AA$23,'Yield &amp; Quality'!Q4&gt;='Dockage Schedule'!$P$24,'Dockage Schedule'!$AA$24,'Yield &amp; Quality'!Q4&gt;='Dockage Schedule'!$P$25,'Dockage Schedule'!$AA$25,'Yield &amp; Quality'!Q4&gt;='Dockage Schedule'!$P$26,'Dockage Schedule'!$AA$26,'Yield &amp; Quality'!Q4&gt;='Dockage Schedule'!$P$27,'Dockage Schedule'!$AA$27,'Yield &amp; Quality'!Q4&lt;'Dockage Schedule'!$P$27,'Dockage Schedule'!$AA$27)+_xlfn.IFS('Yield &amp; Quality'!V4&lt;'Dockage Schedule'!$AD$4,'Dockage Schedule'!$AN$3,'Yield &amp; Quality'!V4&lt;'Dockage Schedule'!$AD$5,'Dockage Schedule'!$AN$4,'Yield &amp; Quality'!V4&lt;'Dockage Schedule'!$AD$6,'Dockage Schedule'!$AN$5,'Yield &amp; Quality'!V4&lt;'Dockage Schedule'!$AD$7,'Dockage Schedule'!$AN$6,'Yield &amp; Quality'!V4&lt;'Dockage Schedule'!$AD$8,'Dockage Schedule'!$AN$7,'Yield &amp; Quality'!V4&lt;'Dockage Schedule'!$AD$9,'Dockage Schedule'!$AN$8,'Yield &amp; Quality'!V4&lt;'Dockage Schedule'!$AD$10,'Dockage Schedule'!$AN$9,'Yield &amp; Quality'!V4&lt;'Dockage Schedule'!$AD$11,'Dockage Schedule'!$AN$10,'Yield &amp; Quality'!V4&lt;'Dockage Schedule'!$AD$12,'Dockage Schedule'!$AN$11,'Yield &amp; Quality'!V4&lt;'Dockage Schedule'!$AD$13,'Dockage Schedule'!$AN$12,'Yield &amp; Quality'!V4&lt;'Dockage Schedule'!$AD$14,'Dockage Schedule'!$AN$13,'Yield &amp; Quality'!V4&lt;'Dockage Schedule'!$AD$15,'Dockage Schedule'!$AN$14,'Yield &amp; Quality'!V4&lt;'Dockage Schedule'!$AD$16,'Dockage Schedule'!$AN$15,'Yield &amp; Quality'!V4&lt;'Dockage Schedule'!$AD$17,'Dockage Schedule'!$AN$16,'Yield &amp; Quality'!V4&lt;'Dockage Schedule'!$AD$18,'Dockage Schedule'!$AN$17,'Yield &amp; Quality'!V4&lt;'Dockage Schedule'!$AD$19,'Dockage Schedule'!$AN$18,'Yield &amp; Quality'!V4&lt;'Dockage Schedule'!$AD$20,'Dockage Schedule'!$AN$19,'Yield &amp; Quality'!V4&lt;'Dockage Schedule'!$AD$21,'Dockage Schedule'!$AN$20,'Yield &amp; Quality'!V4&lt;'Dockage Schedule'!$AD$21,'Dockage Schedule'!$AN$22,'Yield &amp; Quality'!V4&lt;'Dockage Schedule'!$AD$22,'Dockage Schedule'!$AN$23,'Yield &amp; Quality'!V4&lt;'Dockage Schedule'!$AD$24,'Dockage Schedule'!$AN$24,'Yield &amp; Quality'!V4&lt;'Dockage Schedule'!$AD$25,'Dockage Schedule'!$AN$24,'Yield &amp; Quality'!V4&gt;='Dockage Schedule'!$AD$25,-500)-_xlfn.IFS('Yield &amp; Quality'!L4&lt;'Dockage Schedule'!$C$4,0,'Yield &amp; Quality'!L4&lt;'Dockage Schedule'!$C$5,'Dockage Schedule'!$M$4,'Yield &amp; Quality'!L4&lt;'Dockage Schedule'!$C$6,'Dockage Schedule'!$M$5,'Yield &amp; Quality'!L4&lt;'Dockage Schedule'!$C$6,'Dockage Schedule'!$M$7,'Yield &amp; Quality'!L4&lt;'Dockage Schedule'!$C$7,'Dockage Schedule'!$M$8,'Yield &amp; Quality'!L4&lt;'Dockage Schedule'!$C$8,'Dockage Schedule'!$M$9,'Yield &amp; Quality'!L4&lt;'Dockage Schedule'!$C$10,'Dockage Schedule'!$M$9,'Yield &amp; Quality'!L4&lt;'Dockage Schedule'!$C$10,'Dockage Schedule'!$M$11,'Yield &amp; Quality'!L4&lt;'Dockage Schedule'!$C$12,'Dockage Schedule'!$M$11,'Yield &amp; Quality'!L4&lt;'Dockage Schedule'!$C$13,'Dockage Schedule'!$M$12,'Yield &amp; Quality'!L4&lt;'Dockage Schedule'!$C$14,'Dockage Schedule'!$M$13,'Yield &amp; Quality'!L4&lt;'Dockage Schedule'!$C$15,'Dockage Schedule'!$M$14,'Yield &amp; Quality'!L4&lt;'Dockage Schedule'!$C$16,'Dockage Schedule'!$M$15,'Yield &amp; Quality'!L4&lt;'Dockage Schedule'!$C$17,'Dockage Schedule'!$M$16,'Yield &amp; Quality'!L4&lt;'Dockage Schedule'!$C$18,'Dockage Schedule'!$M$17,'Yield &amp; Quality'!L4&lt;'Dockage Schedule'!$C$19,'Dockage Schedule'!$M$18,'Yield &amp; Quality'!L4&lt;'Dockage Schedule'!$C$20,'Dockage Schedule'!$M$19,'Yield &amp; Quality'!L4&lt;'Dockage Schedule'!$C$21,'Dockage Schedule'!$M$20,'Yield &amp; Quality'!L4&lt;'Dockage Schedule'!$C$22,'Dockage Schedule'!$M$21,'Yield &amp; Quality'!L4&lt;'Dockage Schedule'!$C$23,'Dockage Schedule'!$M$22,'Yield &amp; Quality'!L4&lt;'Dockage Schedule'!$C$24,'Dockage Schedule'!$M$23,'Yield &amp; Quality'!L4&gt;='Dockage Schedule'!C10,'Dockage Schedule'!M10)</f>
        <v>-0.97</v>
      </c>
      <c r="M9" s="29" cm="1">
        <f t="array" ref="M9">_xlfn.IFS('Yield &amp; Quality'!R4&gt;='Dockage Schedule'!$P$4,'Dockage Schedule'!$AA$4,'Yield &amp; Quality'!R4&gt;='Dockage Schedule'!$P$5,'Dockage Schedule'!$AA$5,'Yield &amp; Quality'!R4&gt;='Dockage Schedule'!$P$6,'Dockage Schedule'!$AA$6,'Yield &amp; Quality'!R4&gt;='Dockage Schedule'!$P$7,'Dockage Schedule'!$AA$7,'Yield &amp; Quality'!R4&gt;='Dockage Schedule'!$P$8,'Dockage Schedule'!$AA$8,'Yield &amp; Quality'!R4&gt;='Dockage Schedule'!$P$9,'Dockage Schedule'!$AA$9,'Yield &amp; Quality'!R4&gt;='Dockage Schedule'!$P$10,'Dockage Schedule'!$AA$10,'Yield &amp; Quality'!R4&gt;='Dockage Schedule'!$P$11,'Dockage Schedule'!$AA$11,'Yield &amp; Quality'!R4&gt;='Dockage Schedule'!$P$12,'Dockage Schedule'!$AA$12,'Yield &amp; Quality'!R4&gt;='Dockage Schedule'!$P$13,'Dockage Schedule'!$AA$13,'Yield &amp; Quality'!R4&gt;='Dockage Schedule'!$P$14,'Dockage Schedule'!$AA$14,'Yield &amp; Quality'!R4&gt;='Dockage Schedule'!$P$15,'Dockage Schedule'!$AA$15,'Yield &amp; Quality'!R4&gt;='Dockage Schedule'!$P$16,'Dockage Schedule'!$AA$16,'Yield &amp; Quality'!R4&gt;='Dockage Schedule'!$P$17,'Dockage Schedule'!$AA$17,'Yield &amp; Quality'!R4&gt;='Dockage Schedule'!$P$18,'Dockage Schedule'!$AA$18,'Yield &amp; Quality'!R4&gt;='Dockage Schedule'!$P$19,'Dockage Schedule'!$AA$19,'Yield &amp; Quality'!R4&gt;='Dockage Schedule'!$P$20,'Dockage Schedule'!$AA$20,'Yield &amp; Quality'!R4&gt;='Dockage Schedule'!$P$21,'Dockage Schedule'!$AA$21,'Yield &amp; Quality'!R4&gt;='Dockage Schedule'!$P$22,'Dockage Schedule'!$AA$22,'Yield &amp; Quality'!R4&gt;='Dockage Schedule'!$P$23,'Dockage Schedule'!$AA$23,'Yield &amp; Quality'!R4&gt;='Dockage Schedule'!$P$24,'Dockage Schedule'!$AA$24,'Yield &amp; Quality'!R4&gt;='Dockage Schedule'!$P$25,'Dockage Schedule'!$AA$25,'Yield &amp; Quality'!R4&gt;='Dockage Schedule'!$P$26,'Dockage Schedule'!$AA$26,'Yield &amp; Quality'!R4&gt;='Dockage Schedule'!$P$27,'Dockage Schedule'!$AA$27,'Yield &amp; Quality'!R4&lt;'Dockage Schedule'!$P$27,'Dockage Schedule'!$AA$27)+_xlfn.IFS('Yield &amp; Quality'!W4&lt;'Dockage Schedule'!$AD$4,'Dockage Schedule'!$AN$3,'Yield &amp; Quality'!W4&lt;'Dockage Schedule'!$AD$5,'Dockage Schedule'!$AN$4,'Yield &amp; Quality'!W4&lt;'Dockage Schedule'!$AD$6,'Dockage Schedule'!$AN$5,'Yield &amp; Quality'!W4&lt;'Dockage Schedule'!$AD$7,'Dockage Schedule'!$AN$6,'Yield &amp; Quality'!W4&lt;'Dockage Schedule'!$AD$8,'Dockage Schedule'!$AN$7,'Yield &amp; Quality'!W4&lt;'Dockage Schedule'!$AD$9,'Dockage Schedule'!$AN$8,'Yield &amp; Quality'!W4&lt;'Dockage Schedule'!$AD$10,'Dockage Schedule'!$AN$9,'Yield &amp; Quality'!W4&lt;'Dockage Schedule'!$AD$11,'Dockage Schedule'!$AN$10,'Yield &amp; Quality'!W4&lt;'Dockage Schedule'!$AD$12,'Dockage Schedule'!$AN$11,'Yield &amp; Quality'!W4&lt;'Dockage Schedule'!$AD$13,'Dockage Schedule'!$AN$12,'Yield &amp; Quality'!W4&lt;'Dockage Schedule'!$AD$14,'Dockage Schedule'!$AN$13,'Yield &amp; Quality'!W4&lt;'Dockage Schedule'!$AD$15,'Dockage Schedule'!$AN$14,'Yield &amp; Quality'!W4&lt;'Dockage Schedule'!$AD$16,'Dockage Schedule'!$AN$15,'Yield &amp; Quality'!W4&lt;'Dockage Schedule'!$AD$17,'Dockage Schedule'!$AN$16,'Yield &amp; Quality'!W4&lt;'Dockage Schedule'!$AD$18,'Dockage Schedule'!$AN$17,'Yield &amp; Quality'!W4&lt;'Dockage Schedule'!$AD$19,'Dockage Schedule'!$AN$18,'Yield &amp; Quality'!W4&lt;'Dockage Schedule'!$AD$20,'Dockage Schedule'!$AN$19,'Yield &amp; Quality'!W4&lt;'Dockage Schedule'!$AD$21,'Dockage Schedule'!$AN$20,'Yield &amp; Quality'!W4&lt;'Dockage Schedule'!$AD$21,'Dockage Schedule'!$AN$22,'Yield &amp; Quality'!W4&lt;'Dockage Schedule'!$AD$22,'Dockage Schedule'!$AN$23,'Yield &amp; Quality'!W4&lt;'Dockage Schedule'!$AD$24,'Dockage Schedule'!$AN$24,'Yield &amp; Quality'!W4&lt;'Dockage Schedule'!$AD$25,'Dockage Schedule'!$AN$24,'Yield &amp; Quality'!W4&gt;='Dockage Schedule'!$AD$25,-500)-_xlfn.IFS('Yield &amp; Quality'!M4&lt;'Dockage Schedule'!$C$4,0,'Yield &amp; Quality'!M4&lt;'Dockage Schedule'!$C$5,'Dockage Schedule'!$M$4,'Yield &amp; Quality'!M4&lt;'Dockage Schedule'!$C$6,'Dockage Schedule'!$M$5,'Yield &amp; Quality'!M4&lt;'Dockage Schedule'!$C$6,'Dockage Schedule'!$M$7,'Yield &amp; Quality'!M4&lt;'Dockage Schedule'!$C$7,'Dockage Schedule'!$M$8,'Yield &amp; Quality'!M4&lt;'Dockage Schedule'!$C$8,'Dockage Schedule'!$M$9,'Yield &amp; Quality'!M4&lt;'Dockage Schedule'!$C$10,'Dockage Schedule'!$M$9,'Yield &amp; Quality'!M4&lt;'Dockage Schedule'!$C$10,'Dockage Schedule'!$M$11,'Yield &amp; Quality'!M4&lt;'Dockage Schedule'!$C$12,'Dockage Schedule'!$M$11,'Yield &amp; Quality'!M4&lt;'Dockage Schedule'!$C$13,'Dockage Schedule'!$M$12,'Yield &amp; Quality'!M4&lt;'Dockage Schedule'!$C$14,'Dockage Schedule'!$M$13,'Yield &amp; Quality'!M4&lt;'Dockage Schedule'!$C$15,'Dockage Schedule'!$M$14,'Yield &amp; Quality'!M4&lt;'Dockage Schedule'!$C$16,'Dockage Schedule'!$M$15,'Yield &amp; Quality'!M4&lt;'Dockage Schedule'!$C$17,'Dockage Schedule'!$M$16,'Yield &amp; Quality'!M4&lt;'Dockage Schedule'!$C$18,'Dockage Schedule'!$M$17,'Yield &amp; Quality'!M4&lt;'Dockage Schedule'!$C$19,'Dockage Schedule'!$M$18,'Yield &amp; Quality'!M4&lt;'Dockage Schedule'!$C$20,'Dockage Schedule'!$M$19,'Yield &amp; Quality'!M4&lt;'Dockage Schedule'!$C$21,'Dockage Schedule'!$M$20,'Yield &amp; Quality'!M4&lt;'Dockage Schedule'!$C$22,'Dockage Schedule'!$M$21,'Yield &amp; Quality'!M4&lt;'Dockage Schedule'!$C$23,'Dockage Schedule'!$M$22,'Yield &amp; Quality'!M4&lt;'Dockage Schedule'!$C$24,'Dockage Schedule'!$M$23,'Yield &amp; Quality'!M4&gt;='Dockage Schedule'!D10,'Dockage Schedule'!N10)</f>
        <v>0</v>
      </c>
      <c r="N9" s="29" cm="1">
        <f t="array" ref="N9">_xlfn.IFS('Yield &amp; Quality'!S4&gt;='Dockage Schedule'!$P$4,'Dockage Schedule'!$AA$4,'Yield &amp; Quality'!S4&gt;='Dockage Schedule'!$P$5,'Dockage Schedule'!$AA$5,'Yield &amp; Quality'!S4&gt;='Dockage Schedule'!$P$6,'Dockage Schedule'!$AA$6,'Yield &amp; Quality'!S4&gt;='Dockage Schedule'!$P$7,'Dockage Schedule'!$AA$7,'Yield &amp; Quality'!S4&gt;='Dockage Schedule'!$P$8,'Dockage Schedule'!$AA$8,'Yield &amp; Quality'!S4&gt;='Dockage Schedule'!$P$9,'Dockage Schedule'!$AA$9,'Yield &amp; Quality'!S4&gt;='Dockage Schedule'!$P$10,'Dockage Schedule'!$AA$10,'Yield &amp; Quality'!S4&gt;='Dockage Schedule'!$P$11,'Dockage Schedule'!$AA$11,'Yield &amp; Quality'!S4&gt;='Dockage Schedule'!$P$12,'Dockage Schedule'!$AA$12,'Yield &amp; Quality'!S4&gt;='Dockage Schedule'!$P$13,'Dockage Schedule'!$AA$13,'Yield &amp; Quality'!S4&gt;='Dockage Schedule'!$P$14,'Dockage Schedule'!$AA$14,'Yield &amp; Quality'!S4&gt;='Dockage Schedule'!$P$15,'Dockage Schedule'!$AA$15,'Yield &amp; Quality'!S4&gt;='Dockage Schedule'!$P$16,'Dockage Schedule'!$AA$16,'Yield &amp; Quality'!S4&gt;='Dockage Schedule'!$P$17,'Dockage Schedule'!$AA$17,'Yield &amp; Quality'!S4&gt;='Dockage Schedule'!$P$18,'Dockage Schedule'!$AA$18,'Yield &amp; Quality'!S4&gt;='Dockage Schedule'!$P$19,'Dockage Schedule'!$AA$19,'Yield &amp; Quality'!S4&gt;='Dockage Schedule'!$P$20,'Dockage Schedule'!$AA$20,'Yield &amp; Quality'!S4&gt;='Dockage Schedule'!$P$21,'Dockage Schedule'!$AA$21,'Yield &amp; Quality'!S4&gt;='Dockage Schedule'!$P$22,'Dockage Schedule'!$AA$22,'Yield &amp; Quality'!S4&gt;='Dockage Schedule'!$P$23,'Dockage Schedule'!$AA$23,'Yield &amp; Quality'!S4&gt;='Dockage Schedule'!$P$24,'Dockage Schedule'!$AA$24,'Yield &amp; Quality'!S4&gt;='Dockage Schedule'!$P$25,'Dockage Schedule'!$AA$25,'Yield &amp; Quality'!S4&gt;='Dockage Schedule'!$P$26,'Dockage Schedule'!$AA$26,'Yield &amp; Quality'!S4&gt;='Dockage Schedule'!$P$27,'Dockage Schedule'!$AA$27,'Yield &amp; Quality'!S4&lt;'Dockage Schedule'!$P$27,'Dockage Schedule'!$AA$27)+_xlfn.IFS('Yield &amp; Quality'!X4&lt;'Dockage Schedule'!$AD$4,'Dockage Schedule'!$AN$3,'Yield &amp; Quality'!X4&lt;'Dockage Schedule'!$AD$5,'Dockage Schedule'!$AN$4,'Yield &amp; Quality'!X4&lt;'Dockage Schedule'!$AD$6,'Dockage Schedule'!$AN$5,'Yield &amp; Quality'!X4&lt;'Dockage Schedule'!$AD$7,'Dockage Schedule'!$AN$6,'Yield &amp; Quality'!X4&lt;'Dockage Schedule'!$AD$8,'Dockage Schedule'!$AN$7,'Yield &amp; Quality'!X4&lt;'Dockage Schedule'!$AD$9,'Dockage Schedule'!$AN$8,'Yield &amp; Quality'!X4&lt;'Dockage Schedule'!$AD$10,'Dockage Schedule'!$AN$9,'Yield &amp; Quality'!X4&lt;'Dockage Schedule'!$AD$11,'Dockage Schedule'!$AN$10,'Yield &amp; Quality'!X4&lt;'Dockage Schedule'!$AD$12,'Dockage Schedule'!$AN$11,'Yield &amp; Quality'!X4&lt;'Dockage Schedule'!$AD$13,'Dockage Schedule'!$AN$12,'Yield &amp; Quality'!X4&lt;'Dockage Schedule'!$AD$14,'Dockage Schedule'!$AN$13,'Yield &amp; Quality'!X4&lt;'Dockage Schedule'!$AD$15,'Dockage Schedule'!$AN$14,'Yield &amp; Quality'!X4&lt;'Dockage Schedule'!$AD$16,'Dockage Schedule'!$AN$15,'Yield &amp; Quality'!X4&lt;'Dockage Schedule'!$AD$17,'Dockage Schedule'!$AN$16,'Yield &amp; Quality'!X4&lt;'Dockage Schedule'!$AD$18,'Dockage Schedule'!$AN$17,'Yield &amp; Quality'!X4&lt;'Dockage Schedule'!$AD$19,'Dockage Schedule'!$AN$18,'Yield &amp; Quality'!X4&lt;'Dockage Schedule'!$AD$20,'Dockage Schedule'!$AN$19,'Yield &amp; Quality'!X4&lt;'Dockage Schedule'!$AD$21,'Dockage Schedule'!$AN$20,'Yield &amp; Quality'!X4&lt;'Dockage Schedule'!$AD$21,'Dockage Schedule'!$AN$22,'Yield &amp; Quality'!X4&lt;'Dockage Schedule'!$AD$22,'Dockage Schedule'!$AN$23,'Yield &amp; Quality'!X4&lt;'Dockage Schedule'!$AD$24,'Dockage Schedule'!$AN$24,'Yield &amp; Quality'!X4&lt;'Dockage Schedule'!$AD$25,'Dockage Schedule'!$AN$24,'Yield &amp; Quality'!X4&gt;='Dockage Schedule'!$AD$25,-500)-_xlfn.IFS('Yield &amp; Quality'!N4&lt;'Dockage Schedule'!$C$4,0,'Yield &amp; Quality'!N4&lt;'Dockage Schedule'!$C$5,'Dockage Schedule'!$M$4,'Yield &amp; Quality'!N4&lt;'Dockage Schedule'!$C$6,'Dockage Schedule'!$M$5,'Yield &amp; Quality'!N4&lt;'Dockage Schedule'!$C$6,'Dockage Schedule'!$M$7,'Yield &amp; Quality'!N4&lt;'Dockage Schedule'!$C$7,'Dockage Schedule'!$M$8,'Yield &amp; Quality'!N4&lt;'Dockage Schedule'!$C$8,'Dockage Schedule'!$M$9,'Yield &amp; Quality'!N4&lt;'Dockage Schedule'!$C$10,'Dockage Schedule'!$M$9,'Yield &amp; Quality'!N4&lt;'Dockage Schedule'!$C$10,'Dockage Schedule'!$M$11,'Yield &amp; Quality'!N4&lt;'Dockage Schedule'!$C$12,'Dockage Schedule'!$M$11,'Yield &amp; Quality'!N4&lt;'Dockage Schedule'!$C$13,'Dockage Schedule'!$M$12,'Yield &amp; Quality'!N4&lt;'Dockage Schedule'!$C$14,'Dockage Schedule'!$M$13,'Yield &amp; Quality'!N4&lt;'Dockage Schedule'!$C$15,'Dockage Schedule'!$M$14,'Yield &amp; Quality'!N4&lt;'Dockage Schedule'!$C$16,'Dockage Schedule'!$M$15,'Yield &amp; Quality'!N4&lt;'Dockage Schedule'!$C$17,'Dockage Schedule'!$M$16,'Yield &amp; Quality'!N4&lt;'Dockage Schedule'!$C$18,'Dockage Schedule'!$M$17,'Yield &amp; Quality'!N4&lt;'Dockage Schedule'!$C$19,'Dockage Schedule'!$M$18,'Yield &amp; Quality'!N4&lt;'Dockage Schedule'!$C$20,'Dockage Schedule'!$M$19,'Yield &amp; Quality'!N4&lt;'Dockage Schedule'!$C$21,'Dockage Schedule'!$M$20,'Yield &amp; Quality'!N4&lt;'Dockage Schedule'!$C$22,'Dockage Schedule'!$M$21,'Yield &amp; Quality'!N4&lt;'Dockage Schedule'!$C$23,'Dockage Schedule'!$M$22,'Yield &amp; Quality'!N4&lt;'Dockage Schedule'!$C$24,'Dockage Schedule'!$M$23,'Yield &amp; Quality'!N4&gt;='Dockage Schedule'!E10,'Dockage Schedule'!O10)</f>
        <v>-0.18</v>
      </c>
      <c r="O9" s="68" cm="1">
        <f t="array" ref="O9">_xlfn.IFS('Yield &amp; Quality'!T4&gt;='Dockage Schedule'!$P$4,'Dockage Schedule'!$AA$4,'Yield &amp; Quality'!T4&gt;='Dockage Schedule'!$P$5,'Dockage Schedule'!$AA$5,'Yield &amp; Quality'!T4&gt;='Dockage Schedule'!$P$6,'Dockage Schedule'!$AA$6,'Yield &amp; Quality'!T4&gt;='Dockage Schedule'!$P$7,'Dockage Schedule'!$AA$7,'Yield &amp; Quality'!T4&gt;='Dockage Schedule'!$P$8,'Dockage Schedule'!$AA$8,'Yield &amp; Quality'!T4&gt;='Dockage Schedule'!$P$9,'Dockage Schedule'!$AA$9,'Yield &amp; Quality'!T4&gt;='Dockage Schedule'!$P$10,'Dockage Schedule'!$AA$10,'Yield &amp; Quality'!T4&gt;='Dockage Schedule'!$P$11,'Dockage Schedule'!$AA$11,'Yield &amp; Quality'!T4&gt;='Dockage Schedule'!$P$12,'Dockage Schedule'!$AA$12,'Yield &amp; Quality'!T4&gt;='Dockage Schedule'!$P$13,'Dockage Schedule'!$AA$13,'Yield &amp; Quality'!T4&gt;='Dockage Schedule'!$P$14,'Dockage Schedule'!$AA$14,'Yield &amp; Quality'!T4&gt;='Dockage Schedule'!$P$15,'Dockage Schedule'!$AA$15,'Yield &amp; Quality'!T4&gt;='Dockage Schedule'!$P$16,'Dockage Schedule'!$AA$16,'Yield &amp; Quality'!T4&gt;='Dockage Schedule'!$P$17,'Dockage Schedule'!$AA$17,'Yield &amp; Quality'!T4&gt;='Dockage Schedule'!$P$18,'Dockage Schedule'!$AA$18,'Yield &amp; Quality'!T4&gt;='Dockage Schedule'!$P$19,'Dockage Schedule'!$AA$19,'Yield &amp; Quality'!T4&gt;='Dockage Schedule'!$P$20,'Dockage Schedule'!$AA$20,'Yield &amp; Quality'!T4&gt;='Dockage Schedule'!$P$21,'Dockage Schedule'!$AA$21,'Yield &amp; Quality'!T4&gt;='Dockage Schedule'!$P$22,'Dockage Schedule'!$AA$22,'Yield &amp; Quality'!T4&gt;='Dockage Schedule'!$P$23,'Dockage Schedule'!$AA$23,'Yield &amp; Quality'!T4&gt;='Dockage Schedule'!$P$24,'Dockage Schedule'!$AA$24,'Yield &amp; Quality'!T4&gt;='Dockage Schedule'!$P$25,'Dockage Schedule'!$AA$25,'Yield &amp; Quality'!T4&gt;='Dockage Schedule'!$P$26,'Dockage Schedule'!$AA$26,'Yield &amp; Quality'!T4&gt;='Dockage Schedule'!$P$27,'Dockage Schedule'!$AA$27,'Yield &amp; Quality'!T4&lt;'Dockage Schedule'!$P$27,'Dockage Schedule'!$AA$27)+_xlfn.IFS('Yield &amp; Quality'!Y4&lt;'Dockage Schedule'!$AD$4,'Dockage Schedule'!$AN$3,'Yield &amp; Quality'!Y4&lt;'Dockage Schedule'!$AD$5,'Dockage Schedule'!$AN$4,'Yield &amp; Quality'!Y4&lt;'Dockage Schedule'!$AD$6,'Dockage Schedule'!$AN$5,'Yield &amp; Quality'!Y4&lt;'Dockage Schedule'!$AD$7,'Dockage Schedule'!$AN$6,'Yield &amp; Quality'!Y4&lt;'Dockage Schedule'!$AD$8,'Dockage Schedule'!$AN$7,'Yield &amp; Quality'!Y4&lt;'Dockage Schedule'!$AD$9,'Dockage Schedule'!$AN$8,'Yield &amp; Quality'!Y4&lt;'Dockage Schedule'!$AD$10,'Dockage Schedule'!$AN$9,'Yield &amp; Quality'!Y4&lt;'Dockage Schedule'!$AD$11,'Dockage Schedule'!$AN$10,'Yield &amp; Quality'!Y4&lt;'Dockage Schedule'!$AD$12,'Dockage Schedule'!$AN$11,'Yield &amp; Quality'!Y4&lt;'Dockage Schedule'!$AD$13,'Dockage Schedule'!$AN$12,'Yield &amp; Quality'!Y4&lt;'Dockage Schedule'!$AD$14,'Dockage Schedule'!$AN$13,'Yield &amp; Quality'!Y4&lt;'Dockage Schedule'!$AD$15,'Dockage Schedule'!$AN$14,'Yield &amp; Quality'!Y4&lt;'Dockage Schedule'!$AD$16,'Dockage Schedule'!$AN$15,'Yield &amp; Quality'!Y4&lt;'Dockage Schedule'!$AD$17,'Dockage Schedule'!$AN$16,'Yield &amp; Quality'!Y4&lt;'Dockage Schedule'!$AD$18,'Dockage Schedule'!$AN$17,'Yield &amp; Quality'!Y4&lt;'Dockage Schedule'!$AD$19,'Dockage Schedule'!$AN$18,'Yield &amp; Quality'!Y4&lt;'Dockage Schedule'!$AD$20,'Dockage Schedule'!$AN$19,'Yield &amp; Quality'!Y4&lt;'Dockage Schedule'!$AD$21,'Dockage Schedule'!$AN$20,'Yield &amp; Quality'!Y4&lt;'Dockage Schedule'!$AD$21,'Dockage Schedule'!$AN$22,'Yield &amp; Quality'!Y4&lt;'Dockage Schedule'!$AD$22,'Dockage Schedule'!$AN$23,'Yield &amp; Quality'!Y4&lt;'Dockage Schedule'!$AD$24,'Dockage Schedule'!$AN$24,'Yield &amp; Quality'!Y4&lt;'Dockage Schedule'!$AD$25,'Dockage Schedule'!$AN$24,'Yield &amp; Quality'!Y4&gt;='Dockage Schedule'!$AD$25,-500)-_xlfn.IFS('Yield &amp; Quality'!O4&lt;'Dockage Schedule'!$C$4,0,'Yield &amp; Quality'!O4&lt;'Dockage Schedule'!$C$5,'Dockage Schedule'!$M$4,'Yield &amp; Quality'!O4&lt;'Dockage Schedule'!$C$6,'Dockage Schedule'!$M$5,'Yield &amp; Quality'!O4&lt;'Dockage Schedule'!$C$6,'Dockage Schedule'!$M$7,'Yield &amp; Quality'!O4&lt;'Dockage Schedule'!$C$7,'Dockage Schedule'!$M$8,'Yield &amp; Quality'!O4&lt;'Dockage Schedule'!$C$8,'Dockage Schedule'!$M$9,'Yield &amp; Quality'!O4&lt;'Dockage Schedule'!$C$10,'Dockage Schedule'!$M$9,'Yield &amp; Quality'!O4&lt;'Dockage Schedule'!$C$10,'Dockage Schedule'!$M$11,'Yield &amp; Quality'!O4&lt;'Dockage Schedule'!$C$12,'Dockage Schedule'!$M$11,'Yield &amp; Quality'!O4&lt;'Dockage Schedule'!$C$13,'Dockage Schedule'!$M$12,'Yield &amp; Quality'!O4&lt;'Dockage Schedule'!$C$14,'Dockage Schedule'!$M$13,'Yield &amp; Quality'!O4&lt;'Dockage Schedule'!$C$15,'Dockage Schedule'!$M$14,'Yield &amp; Quality'!O4&lt;'Dockage Schedule'!$C$16,'Dockage Schedule'!$M$15,'Yield &amp; Quality'!O4&lt;'Dockage Schedule'!$C$17,'Dockage Schedule'!$M$16,'Yield &amp; Quality'!O4&lt;'Dockage Schedule'!$C$18,'Dockage Schedule'!$M$17,'Yield &amp; Quality'!O4&lt;'Dockage Schedule'!$C$19,'Dockage Schedule'!$M$18,'Yield &amp; Quality'!O4&lt;'Dockage Schedule'!$C$20,'Dockage Schedule'!$M$19,'Yield &amp; Quality'!O4&lt;'Dockage Schedule'!$C$21,'Dockage Schedule'!$M$20,'Yield &amp; Quality'!O4&lt;'Dockage Schedule'!$C$22,'Dockage Schedule'!$M$21,'Yield &amp; Quality'!O4&lt;'Dockage Schedule'!$C$23,'Dockage Schedule'!$M$22,'Yield &amp; Quality'!O4&lt;'Dockage Schedule'!$C$24,'Dockage Schedule'!$M$23,'Yield &amp; Quality'!O4&gt;='Dockage Schedule'!F10,'Dockage Schedule'!P10)</f>
        <v>-0.03</v>
      </c>
      <c r="Q9" s="66">
        <f>(('Yield &amp; Quality'!G4*((100-'Partial Returns'!G9)/100))*($C$3+L9))+($C$4*'Yield &amp; Quality'!AA4)</f>
        <v>824.89258378452303</v>
      </c>
      <c r="R9" s="7">
        <f>(('Yield &amp; Quality'!H4*((100-'Partial Returns'!H9)/100))*($C$3+M9))+($C$4*'Yield &amp; Quality'!AB4)</f>
        <v>668.47465745512773</v>
      </c>
      <c r="S9" s="7">
        <f>(('Yield &amp; Quality'!I4*((100-'Partial Returns'!I9)/100))*($C$3+N9))+($C$4*'Yield &amp; Quality'!AC4)</f>
        <v>807.32761399455103</v>
      </c>
      <c r="T9" s="8">
        <f>(('Yield &amp; Quality'!J4*((100-'Partial Returns'!J9)/100))*($C$3+O9))+($C$4*'Yield &amp; Quality'!AD4)</f>
        <v>931.15240341915739</v>
      </c>
      <c r="U9" s="5"/>
      <c r="V9" s="66" cm="1">
        <f t="array" ref="V9">_xlfn.IFS('Yield &amp; Quality'!B4='Treatment Costs'!$A$3,'Treatment Costs'!$K$3,'Yield &amp; Quality'!B4='Treatment Costs'!$A$4,'Treatment Costs'!$K$4,'Yield &amp; Quality'!B4='Treatment Costs'!$A$5,'Treatment Costs'!$K$5,'Yield &amp; Quality'!B4='Treatment Costs'!$A$6,'Treatment Costs'!$K$6,'Yield &amp; Quality'!B4='Treatment Costs'!$A$7,'Treatment Costs'!$K$7,'Yield &amp; Quality'!B4='Treatment Costs'!$A$8,'Treatment Costs'!$K$8,'Yield &amp; Quality'!B4='Treatment Costs'!$A$9,'Treatment Costs'!$K$9,'Yield &amp; Quality'!B4='Treatment Costs'!$A$10,'Treatment Costs'!$K$10,'Yield &amp; Quality'!B4='Treatment Costs'!$A$11,'Treatment Costs'!$K$11,'Yield &amp; Quality'!B4='Treatment Costs'!$A$12,'Treatment Costs'!$K$12,'Yield &amp; Quality'!B4='Treatment Costs'!$A$13,'Treatment Costs'!$K$13,'Yield &amp; Quality'!B4='Treatment Costs'!$A$14,'Treatment Costs'!$K$14,'Yield &amp; Quality'!B4='Treatment Costs'!$A$15,'Treatment Costs'!$K$15,'Yield &amp; Quality'!B4='Treatment Costs'!$A$16,'Treatment Costs'!$K$16)</f>
        <v>96.717857142857142</v>
      </c>
      <c r="W9" s="7" cm="1">
        <f t="array" ref="W9">_xlfn.IFS('Yield &amp; Quality'!C4='Treatment Costs'!$A$3,'Treatment Costs'!$W$3,'Yield &amp; Quality'!C4='Treatment Costs'!$A$4,'Treatment Costs'!$W$4,'Yield &amp; Quality'!C4='Treatment Costs'!$A$5,'Treatment Costs'!$W$5,'Yield &amp; Quality'!C4='Treatment Costs'!$A$6,'Treatment Costs'!$W$6,'Yield &amp; Quality'!C4='Treatment Costs'!$A$7,'Treatment Costs'!$W$7,'Yield &amp; Quality'!C4='Treatment Costs'!$A$8,'Treatment Costs'!$W$8,'Yield &amp; Quality'!C4='Treatment Costs'!$A$9,'Treatment Costs'!$W$9,'Yield &amp; Quality'!C4='Treatment Costs'!$A$10,'Treatment Costs'!$W$10,'Yield &amp; Quality'!C4='Treatment Costs'!$A$11,'Treatment Costs'!$W$11,'Yield &amp; Quality'!C4='Treatment Costs'!$A$12,'Treatment Costs'!$W$12,'Yield &amp; Quality'!C4='Treatment Costs'!$A$13,'Treatment Costs'!$W$13,'Yield &amp; Quality'!C4='Treatment Costs'!$A$14,'Treatment Costs'!$W$14,'Yield &amp; Quality'!C4='Treatment Costs'!$A$15,'Treatment Costs'!$W$15,'Yield &amp; Quality'!C4='Treatment Costs'!$A$16,'Treatment Costs'!$W$16)</f>
        <v>166.89285714285714</v>
      </c>
      <c r="X9" s="7" cm="1">
        <f t="array" ref="X9">_xlfn.IFS('Yield &amp; Quality'!D4='Treatment Costs'!$A$3,'Treatment Costs'!$K$3,'Yield &amp; Quality'!D4='Treatment Costs'!$A$4,'Treatment Costs'!$K$4,'Yield &amp; Quality'!D4='Treatment Costs'!$A$5,'Treatment Costs'!$K$5,'Yield &amp; Quality'!D4='Treatment Costs'!$A$6,'Treatment Costs'!$K$6,'Yield &amp; Quality'!D4='Treatment Costs'!$A$7,'Treatment Costs'!$K$7,'Yield &amp; Quality'!D4='Treatment Costs'!$A$8,'Treatment Costs'!$K$8,'Yield &amp; Quality'!D4='Treatment Costs'!$A$9,'Treatment Costs'!$K$9,'Yield &amp; Quality'!D4='Treatment Costs'!$A$10,'Treatment Costs'!$K$10,'Yield &amp; Quality'!D4='Treatment Costs'!$A$11,'Treatment Costs'!$K$11,'Yield &amp; Quality'!D4='Treatment Costs'!$A$12,'Treatment Costs'!$K$12,'Yield &amp; Quality'!D4='Treatment Costs'!$A$13,'Treatment Costs'!$K$13,'Yield &amp; Quality'!D4='Treatment Costs'!$A$14,'Treatment Costs'!$K$14,'Yield &amp; Quality'!D4='Treatment Costs'!$A$15,'Treatment Costs'!$K$15,'Yield &amp; Quality'!D4='Treatment Costs'!$A$16,'Treatment Costs'!$K$16)</f>
        <v>114.01785714285714</v>
      </c>
      <c r="Y9" s="8" cm="1">
        <f t="array" ref="Y9">_xlfn.IFS('Yield &amp; Quality'!E4='Treatment Costs'!$A$3,'Treatment Costs'!$W$3,'Yield &amp; Quality'!E4='Treatment Costs'!$A$4,'Treatment Costs'!$W$4,'Yield &amp; Quality'!E4='Treatment Costs'!$A$5,'Treatment Costs'!$W$5,'Yield &amp; Quality'!E4='Treatment Costs'!$A$6,'Treatment Costs'!$W$6,'Yield &amp; Quality'!E4='Treatment Costs'!$A$7,'Treatment Costs'!$W$7,'Yield &amp; Quality'!E4='Treatment Costs'!$A$8,'Treatment Costs'!$W$8,'Yield &amp; Quality'!E4='Treatment Costs'!$A$9,'Treatment Costs'!$W$9,'Yield &amp; Quality'!E4='Treatment Costs'!$A$10,'Treatment Costs'!$W$10,'Yield &amp; Quality'!E4='Treatment Costs'!$A$11,'Treatment Costs'!$W$11,'Yield &amp; Quality'!E4='Treatment Costs'!$A$12,'Treatment Costs'!$W$12,'Yield &amp; Quality'!E4='Treatment Costs'!$A$13,'Treatment Costs'!$W$13,'Yield &amp; Quality'!E4='Treatment Costs'!$A$14,'Treatment Costs'!$W$14,'Yield &amp; Quality'!E4='Treatment Costs'!$A$15,'Treatment Costs'!$W$15,'Yield &amp; Quality'!E4='Treatment Costs'!$A$16,'Treatment Costs'!$W$16)</f>
        <v>150.24642857142857</v>
      </c>
      <c r="AA9" s="66">
        <f>(('Yield &amp; Quality'!G4*((100-'Partial Returns'!G9)/100))*($C$3+L9))+($C$4*'Yield &amp; Quality'!AA4)-V9</f>
        <v>728.17472664166587</v>
      </c>
      <c r="AB9" s="7">
        <f>(('Yield &amp; Quality'!H4*((100-'Partial Returns'!H9)/100))*($C$3+M9))+($C$4*'Yield &amp; Quality'!AB4)-W9</f>
        <v>501.58180031227062</v>
      </c>
      <c r="AC9" s="7">
        <f>(('Yield &amp; Quality'!I4*((100-'Partial Returns'!I9)/100))*($C$3+N9))+($C$4*'Yield &amp; Quality'!AC4)-X9</f>
        <v>693.30975685169392</v>
      </c>
      <c r="AD9" s="8">
        <f>(('Yield &amp; Quality'!J4*((100-'Partial Returns'!J9)/100))*($C$3+O9))+($C$4*'Yield &amp; Quality'!AD4)-Y9</f>
        <v>780.90597484772888</v>
      </c>
    </row>
    <row r="10" spans="1:30" x14ac:dyDescent="0.25">
      <c r="A10">
        <v>1.2</v>
      </c>
      <c r="B10" s="66">
        <f>($C$3*'Yield &amp; Quality'!G5)+($C$4*'Yield &amp; Quality'!AA5)</f>
        <v>864.66528852129068</v>
      </c>
      <c r="C10" s="7">
        <f>($C$3*'Yield &amp; Quality'!H5)+($C$4*'Yield &amp; Quality'!AB5)</f>
        <v>677.46855718212601</v>
      </c>
      <c r="D10" s="7">
        <f>($C$3*'Yield &amp; Quality'!I5)+($C$4*'Yield &amp; Quality'!AC5)</f>
        <v>902.32197913304822</v>
      </c>
      <c r="E10" s="8">
        <f>($C$3*'Yield &amp; Quality'!J5)+($C$4*'Yield &amp; Quality'!AD5)</f>
        <v>999.13321103604471</v>
      </c>
      <c r="G10" s="61" cm="1">
        <f t="array" ref="G10">_xlfn.IFS('Yield &amp; Quality'!L5&lt;'Dockage Schedule'!$C$29,0,'Yield &amp; Quality'!L5&lt;'Dockage Schedule'!$C$30,'Dockage Schedule'!$M$29,'Yield &amp; Quality'!L5&lt;'Dockage Schedule'!$C$31,'Dockage Schedule'!$M$30,'Yield &amp; Quality'!L5&lt;'Dockage Schedule'!$C$32,'Dockage Schedule'!$M$31,'Yield &amp; Quality'!L5&lt;'Dockage Schedule'!$C$33,'Dockage Schedule'!$M$32,'Yield &amp; Quality'!L5&lt;'Dockage Schedule'!$C$34,'Dockage Schedule'!$M$33,'Yield &amp; Quality'!L5&lt;'Dockage Schedule'!$C$35,'Dockage Schedule'!$M$34,'Yield &amp; Quality'!L5&lt;'Dockage Schedule'!$C$36,'Dockage Schedule'!$M$35,'Yield &amp; Quality'!L5&lt;'Dockage Schedule'!$C$37,'Dockage Schedule'!$M$36,'Yield &amp; Quality'!L5&lt;'Dockage Schedule'!$C$38,'Dockage Schedule'!$M$37,'Yield &amp; Quality'!L5&lt;'Dockage Schedule'!$C$39,'Dockage Schedule'!$M$38,'Yield &amp; Quality'!L5&lt;'Dockage Schedule'!$C$40,'Dockage Schedule'!$M$39,'Yield &amp; Quality'!L5&lt;'Dockage Schedule'!$C$41,'Dockage Schedule'!$M$40,'Yield &amp; Quality'!L5&lt;'Dockage Schedule'!$C$42,'Dockage Schedule'!$M$41,'Yield &amp; Quality'!L5&lt;'Dockage Schedule'!$C$43,'Dockage Schedule'!$M$42,'Yield &amp; Quality'!L5&lt;'Dockage Schedule'!$C$44,'Dockage Schedule'!$M$43,'Yield &amp; Quality'!L5&lt;'Dockage Schedule'!$C$45,'Dockage Schedule'!$M$44,'Yield &amp; Quality'!L5&lt;'Dockage Schedule'!$C$46,'Dockage Schedule'!$M$45,'Yield &amp; Quality'!L5&lt;'Dockage Schedule'!$C$47,'Dockage Schedule'!$M$46,'Yield &amp; Quality'!L5&lt;'Dockage Schedule'!$C$48,'Dockage Schedule'!$M$47,'Yield &amp; Quality'!L5&lt;'Dockage Schedule'!$C$49,'Dockage Schedule'!M35,'Yield &amp; Quality'!L5&gt;='Dockage Schedule'!$C$49,'Dockage Schedule'!$M$49)</f>
        <v>0</v>
      </c>
      <c r="H10" cm="1">
        <f t="array" ref="H10">_xlfn.IFS('Yield &amp; Quality'!M5&lt;'Dockage Schedule'!$C$29,0,'Yield &amp; Quality'!M5&lt;'Dockage Schedule'!$C$30,'Dockage Schedule'!$M$29,'Yield &amp; Quality'!M5&lt;'Dockage Schedule'!$C$31,'Dockage Schedule'!$M$30,'Yield &amp; Quality'!M5&lt;'Dockage Schedule'!$C$32,'Dockage Schedule'!$M$31,'Yield &amp; Quality'!M5&lt;'Dockage Schedule'!$C$33,'Dockage Schedule'!$M$32,'Yield &amp; Quality'!M5&lt;'Dockage Schedule'!$C$34,'Dockage Schedule'!$M$33,'Yield &amp; Quality'!M5&lt;'Dockage Schedule'!$C$35,'Dockage Schedule'!$M$34,'Yield &amp; Quality'!M5&lt;'Dockage Schedule'!$C$36,'Dockage Schedule'!$M$35,'Yield &amp; Quality'!M5&lt;'Dockage Schedule'!$C$37,'Dockage Schedule'!$M$36,'Yield &amp; Quality'!M5&lt;'Dockage Schedule'!$C$38,'Dockage Schedule'!$M$37,'Yield &amp; Quality'!M5&lt;'Dockage Schedule'!$C$39,'Dockage Schedule'!$M$38,'Yield &amp; Quality'!M5&lt;'Dockage Schedule'!$C$40,'Dockage Schedule'!$M$39,'Yield &amp; Quality'!M5&lt;'Dockage Schedule'!$C$41,'Dockage Schedule'!$M$40,'Yield &amp; Quality'!M5&lt;'Dockage Schedule'!$C$42,'Dockage Schedule'!$M$41,'Yield &amp; Quality'!M5&lt;'Dockage Schedule'!$C$43,'Dockage Schedule'!$M$42,'Yield &amp; Quality'!M5&lt;'Dockage Schedule'!$C$44,'Dockage Schedule'!$M$43,'Yield &amp; Quality'!M5&lt;'Dockage Schedule'!$C$45,'Dockage Schedule'!$M$44,'Yield &amp; Quality'!M5&lt;'Dockage Schedule'!$C$46,'Dockage Schedule'!$M$45,'Yield &amp; Quality'!M5&lt;'Dockage Schedule'!$C$47,'Dockage Schedule'!$M$46,'Yield &amp; Quality'!M5&lt;'Dockage Schedule'!$C$48,'Dockage Schedule'!$M$47,'Yield &amp; Quality'!M5&lt;'Dockage Schedule'!$C$49,'Dockage Schedule'!N35,'Yield &amp; Quality'!M5&gt;='Dockage Schedule'!$C$49,'Dockage Schedule'!$M$49)</f>
        <v>0</v>
      </c>
      <c r="I10" cm="1">
        <f t="array" ref="I10">_xlfn.IFS('Yield &amp; Quality'!N5&lt;'Dockage Schedule'!$C$29,0,'Yield &amp; Quality'!N5&lt;'Dockage Schedule'!$C$30,'Dockage Schedule'!$M$29,'Yield &amp; Quality'!N5&lt;'Dockage Schedule'!$C$31,'Dockage Schedule'!$M$30,'Yield &amp; Quality'!N5&lt;'Dockage Schedule'!$C$32,'Dockage Schedule'!$M$31,'Yield &amp; Quality'!N5&lt;'Dockage Schedule'!$C$33,'Dockage Schedule'!$M$32,'Yield &amp; Quality'!N5&lt;'Dockage Schedule'!$C$34,'Dockage Schedule'!$M$33,'Yield &amp; Quality'!N5&lt;'Dockage Schedule'!$C$35,'Dockage Schedule'!$M$34,'Yield &amp; Quality'!N5&lt;'Dockage Schedule'!$C$36,'Dockage Schedule'!$M$35,'Yield &amp; Quality'!N5&lt;'Dockage Schedule'!$C$37,'Dockage Schedule'!$M$36,'Yield &amp; Quality'!N5&lt;'Dockage Schedule'!$C$38,'Dockage Schedule'!$M$37,'Yield &amp; Quality'!N5&lt;'Dockage Schedule'!$C$39,'Dockage Schedule'!$M$38,'Yield &amp; Quality'!N5&lt;'Dockage Schedule'!$C$40,'Dockage Schedule'!$M$39,'Yield &amp; Quality'!N5&lt;'Dockage Schedule'!$C$41,'Dockage Schedule'!$M$40,'Yield &amp; Quality'!N5&lt;'Dockage Schedule'!$C$42,'Dockage Schedule'!$M$41,'Yield &amp; Quality'!N5&lt;'Dockage Schedule'!$C$43,'Dockage Schedule'!$M$42,'Yield &amp; Quality'!N5&lt;'Dockage Schedule'!$C$44,'Dockage Schedule'!$M$43,'Yield &amp; Quality'!N5&lt;'Dockage Schedule'!$C$45,'Dockage Schedule'!$M$44,'Yield &amp; Quality'!N5&lt;'Dockage Schedule'!$C$46,'Dockage Schedule'!$M$45,'Yield &amp; Quality'!N5&lt;'Dockage Schedule'!$C$47,'Dockage Schedule'!$M$46,'Yield &amp; Quality'!N5&lt;'Dockage Schedule'!$C$48,'Dockage Schedule'!$M$47,'Yield &amp; Quality'!N5&lt;'Dockage Schedule'!$C$49,'Dockage Schedule'!O35,'Yield &amp; Quality'!N5&gt;='Dockage Schedule'!$C$49,'Dockage Schedule'!$M$49)</f>
        <v>0</v>
      </c>
      <c r="J10" s="62" cm="1">
        <f t="array" ref="J10">_xlfn.IFS('Yield &amp; Quality'!O5&lt;'Dockage Schedule'!$C$29,0,'Yield &amp; Quality'!O5&lt;'Dockage Schedule'!$C$30,'Dockage Schedule'!$M$29,'Yield &amp; Quality'!O5&lt;'Dockage Schedule'!$C$31,'Dockage Schedule'!$M$30,'Yield &amp; Quality'!O5&lt;'Dockage Schedule'!$C$32,'Dockage Schedule'!$M$31,'Yield &amp; Quality'!O5&lt;'Dockage Schedule'!$C$33,'Dockage Schedule'!$M$32,'Yield &amp; Quality'!O5&lt;'Dockage Schedule'!$C$34,'Dockage Schedule'!$M$33,'Yield &amp; Quality'!O5&lt;'Dockage Schedule'!$C$35,'Dockage Schedule'!$M$34,'Yield &amp; Quality'!O5&lt;'Dockage Schedule'!$C$36,'Dockage Schedule'!$M$35,'Yield &amp; Quality'!O5&lt;'Dockage Schedule'!$C$37,'Dockage Schedule'!$M$36,'Yield &amp; Quality'!O5&lt;'Dockage Schedule'!$C$38,'Dockage Schedule'!$M$37,'Yield &amp; Quality'!O5&lt;'Dockage Schedule'!$C$39,'Dockage Schedule'!$M$38,'Yield &amp; Quality'!O5&lt;'Dockage Schedule'!$C$40,'Dockage Schedule'!$M$39,'Yield &amp; Quality'!O5&lt;'Dockage Schedule'!$C$41,'Dockage Schedule'!$M$40,'Yield &amp; Quality'!O5&lt;'Dockage Schedule'!$C$42,'Dockage Schedule'!$M$41,'Yield &amp; Quality'!O5&lt;'Dockage Schedule'!$C$43,'Dockage Schedule'!$M$42,'Yield &amp; Quality'!O5&lt;'Dockage Schedule'!$C$44,'Dockage Schedule'!$M$43,'Yield &amp; Quality'!O5&lt;'Dockage Schedule'!$C$45,'Dockage Schedule'!$M$44,'Yield &amp; Quality'!O5&lt;'Dockage Schedule'!$C$46,'Dockage Schedule'!$M$45,'Yield &amp; Quality'!O5&lt;'Dockage Schedule'!$C$47,'Dockage Schedule'!$M$46,'Yield &amp; Quality'!O5&lt;'Dockage Schedule'!$C$48,'Dockage Schedule'!$M$47,'Yield &amp; Quality'!O5&lt;'Dockage Schedule'!$C$49,'Dockage Schedule'!P35,'Yield &amp; Quality'!O5&gt;='Dockage Schedule'!$C$49,'Dockage Schedule'!$M$49)</f>
        <v>0</v>
      </c>
      <c r="L10" s="67" cm="1">
        <f t="array" ref="L10">_xlfn.IFS('Yield &amp; Quality'!Q5&gt;='Dockage Schedule'!$P$4,'Dockage Schedule'!$AA$4,'Yield &amp; Quality'!Q5&gt;='Dockage Schedule'!$P$5,'Dockage Schedule'!$AA$5,'Yield &amp; Quality'!Q5&gt;='Dockage Schedule'!$P$6,'Dockage Schedule'!$AA$6,'Yield &amp; Quality'!Q5&gt;='Dockage Schedule'!$P$7,'Dockage Schedule'!$AA$7,'Yield &amp; Quality'!Q5&gt;='Dockage Schedule'!$P$8,'Dockage Schedule'!$AA$8,'Yield &amp; Quality'!Q5&gt;='Dockage Schedule'!$P$9,'Dockage Schedule'!$AA$9,'Yield &amp; Quality'!Q5&gt;='Dockage Schedule'!$P$10,'Dockage Schedule'!$AA$10,'Yield &amp; Quality'!Q5&gt;='Dockage Schedule'!$P$11,'Dockage Schedule'!$AA$11,'Yield &amp; Quality'!Q5&gt;='Dockage Schedule'!$P$12,'Dockage Schedule'!$AA$12,'Yield &amp; Quality'!Q5&gt;='Dockage Schedule'!$P$13,'Dockage Schedule'!$AA$13,'Yield &amp; Quality'!Q5&gt;='Dockage Schedule'!$P$14,'Dockage Schedule'!$AA$14,'Yield &amp; Quality'!Q5&gt;='Dockage Schedule'!$P$15,'Dockage Schedule'!$AA$15,'Yield &amp; Quality'!Q5&gt;='Dockage Schedule'!$P$16,'Dockage Schedule'!$AA$16,'Yield &amp; Quality'!Q5&gt;='Dockage Schedule'!$P$17,'Dockage Schedule'!$AA$17,'Yield &amp; Quality'!Q5&gt;='Dockage Schedule'!$P$18,'Dockage Schedule'!$AA$18,'Yield &amp; Quality'!Q5&gt;='Dockage Schedule'!$P$19,'Dockage Schedule'!$AA$19,'Yield &amp; Quality'!Q5&gt;='Dockage Schedule'!$P$20,'Dockage Schedule'!$AA$20,'Yield &amp; Quality'!Q5&gt;='Dockage Schedule'!$P$21,'Dockage Schedule'!$AA$21,'Yield &amp; Quality'!Q5&gt;='Dockage Schedule'!$P$22,'Dockage Schedule'!$AA$22,'Yield &amp; Quality'!Q5&gt;='Dockage Schedule'!$P$23,'Dockage Schedule'!$AA$23,'Yield &amp; Quality'!Q5&gt;='Dockage Schedule'!$P$24,'Dockage Schedule'!$AA$24,'Yield &amp; Quality'!Q5&gt;='Dockage Schedule'!$P$25,'Dockage Schedule'!$AA$25,'Yield &amp; Quality'!Q5&gt;='Dockage Schedule'!$P$26,'Dockage Schedule'!$AA$26,'Yield &amp; Quality'!Q5&gt;='Dockage Schedule'!$P$27,'Dockage Schedule'!$AA$27,'Yield &amp; Quality'!Q5&lt;'Dockage Schedule'!$P$27,'Dockage Schedule'!$AA$27)+_xlfn.IFS('Yield &amp; Quality'!V5&lt;'Dockage Schedule'!$AD$4,'Dockage Schedule'!$AN$3,'Yield &amp; Quality'!V5&lt;'Dockage Schedule'!$AD$5,'Dockage Schedule'!$AN$4,'Yield &amp; Quality'!V5&lt;'Dockage Schedule'!$AD$6,'Dockage Schedule'!$AN$5,'Yield &amp; Quality'!V5&lt;'Dockage Schedule'!$AD$7,'Dockage Schedule'!$AN$6,'Yield &amp; Quality'!V5&lt;'Dockage Schedule'!$AD$8,'Dockage Schedule'!$AN$7,'Yield &amp; Quality'!V5&lt;'Dockage Schedule'!$AD$9,'Dockage Schedule'!$AN$8,'Yield &amp; Quality'!V5&lt;'Dockage Schedule'!$AD$10,'Dockage Schedule'!$AN$9,'Yield &amp; Quality'!V5&lt;'Dockage Schedule'!$AD$11,'Dockage Schedule'!$AN$10,'Yield &amp; Quality'!V5&lt;'Dockage Schedule'!$AD$12,'Dockage Schedule'!$AN$11,'Yield &amp; Quality'!V5&lt;'Dockage Schedule'!$AD$13,'Dockage Schedule'!$AN$12,'Yield &amp; Quality'!V5&lt;'Dockage Schedule'!$AD$14,'Dockage Schedule'!$AN$13,'Yield &amp; Quality'!V5&lt;'Dockage Schedule'!$AD$15,'Dockage Schedule'!$AN$14,'Yield &amp; Quality'!V5&lt;'Dockage Schedule'!$AD$16,'Dockage Schedule'!$AN$15,'Yield &amp; Quality'!V5&lt;'Dockage Schedule'!$AD$17,'Dockage Schedule'!$AN$16,'Yield &amp; Quality'!V5&lt;'Dockage Schedule'!$AD$18,'Dockage Schedule'!$AN$17,'Yield &amp; Quality'!V5&lt;'Dockage Schedule'!$AD$19,'Dockage Schedule'!$AN$18,'Yield &amp; Quality'!V5&lt;'Dockage Schedule'!$AD$20,'Dockage Schedule'!$AN$19,'Yield &amp; Quality'!V5&lt;'Dockage Schedule'!$AD$21,'Dockage Schedule'!$AN$20,'Yield &amp; Quality'!V5&lt;'Dockage Schedule'!$AD$21,'Dockage Schedule'!$AN$22,'Yield &amp; Quality'!V5&lt;'Dockage Schedule'!$AD$22,'Dockage Schedule'!$AN$23,'Yield &amp; Quality'!V5&lt;'Dockage Schedule'!$AD$24,'Dockage Schedule'!$AN$24,'Yield &amp; Quality'!V5&lt;'Dockage Schedule'!$AD$25,'Dockage Schedule'!$AN$24,'Yield &amp; Quality'!V5&gt;='Dockage Schedule'!$AD$25,-500)-_xlfn.IFS('Yield &amp; Quality'!L5&lt;'Dockage Schedule'!$C$4,0,'Yield &amp; Quality'!L5&lt;'Dockage Schedule'!$C$5,'Dockage Schedule'!$M$4,'Yield &amp; Quality'!L5&lt;'Dockage Schedule'!$C$6,'Dockage Schedule'!$M$5,'Yield &amp; Quality'!L5&lt;'Dockage Schedule'!$C$6,'Dockage Schedule'!$M$7,'Yield &amp; Quality'!L5&lt;'Dockage Schedule'!$C$7,'Dockage Schedule'!$M$8,'Yield &amp; Quality'!L5&lt;'Dockage Schedule'!$C$8,'Dockage Schedule'!$M$9,'Yield &amp; Quality'!L5&lt;'Dockage Schedule'!$C$10,'Dockage Schedule'!$M$9,'Yield &amp; Quality'!L5&lt;'Dockage Schedule'!$C$10,'Dockage Schedule'!$M$11,'Yield &amp; Quality'!L5&lt;'Dockage Schedule'!$C$12,'Dockage Schedule'!$M$11,'Yield &amp; Quality'!L5&lt;'Dockage Schedule'!$C$13,'Dockage Schedule'!$M$12,'Yield &amp; Quality'!L5&lt;'Dockage Schedule'!$C$14,'Dockage Schedule'!$M$13,'Yield &amp; Quality'!L5&lt;'Dockage Schedule'!$C$15,'Dockage Schedule'!$M$14,'Yield &amp; Quality'!L5&lt;'Dockage Schedule'!$C$16,'Dockage Schedule'!$M$15,'Yield &amp; Quality'!L5&lt;'Dockage Schedule'!$C$17,'Dockage Schedule'!$M$16,'Yield &amp; Quality'!L5&lt;'Dockage Schedule'!$C$18,'Dockage Schedule'!$M$17,'Yield &amp; Quality'!L5&lt;'Dockage Schedule'!$C$19,'Dockage Schedule'!$M$18,'Yield &amp; Quality'!L5&lt;'Dockage Schedule'!$C$20,'Dockage Schedule'!$M$19,'Yield &amp; Quality'!L5&lt;'Dockage Schedule'!$C$21,'Dockage Schedule'!$M$20,'Yield &amp; Quality'!L5&lt;'Dockage Schedule'!$C$22,'Dockage Schedule'!$M$21,'Yield &amp; Quality'!L5&lt;'Dockage Schedule'!$C$23,'Dockage Schedule'!$M$22,'Yield &amp; Quality'!L5&lt;'Dockage Schedule'!$C$24,'Dockage Schedule'!$M$23,'Yield &amp; Quality'!L5&gt;='Dockage Schedule'!C11,'Dockage Schedule'!M11)</f>
        <v>-0.79</v>
      </c>
      <c r="M10" s="29" cm="1">
        <f t="array" ref="M10">_xlfn.IFS('Yield &amp; Quality'!R5&gt;='Dockage Schedule'!$P$4,'Dockage Schedule'!$AA$4,'Yield &amp; Quality'!R5&gt;='Dockage Schedule'!$P$5,'Dockage Schedule'!$AA$5,'Yield &amp; Quality'!R5&gt;='Dockage Schedule'!$P$6,'Dockage Schedule'!$AA$6,'Yield &amp; Quality'!R5&gt;='Dockage Schedule'!$P$7,'Dockage Schedule'!$AA$7,'Yield &amp; Quality'!R5&gt;='Dockage Schedule'!$P$8,'Dockage Schedule'!$AA$8,'Yield &amp; Quality'!R5&gt;='Dockage Schedule'!$P$9,'Dockage Schedule'!$AA$9,'Yield &amp; Quality'!R5&gt;='Dockage Schedule'!$P$10,'Dockage Schedule'!$AA$10,'Yield &amp; Quality'!R5&gt;='Dockage Schedule'!$P$11,'Dockage Schedule'!$AA$11,'Yield &amp; Quality'!R5&gt;='Dockage Schedule'!$P$12,'Dockage Schedule'!$AA$12,'Yield &amp; Quality'!R5&gt;='Dockage Schedule'!$P$13,'Dockage Schedule'!$AA$13,'Yield &amp; Quality'!R5&gt;='Dockage Schedule'!$P$14,'Dockage Schedule'!$AA$14,'Yield &amp; Quality'!R5&gt;='Dockage Schedule'!$P$15,'Dockage Schedule'!$AA$15,'Yield &amp; Quality'!R5&gt;='Dockage Schedule'!$P$16,'Dockage Schedule'!$AA$16,'Yield &amp; Quality'!R5&gt;='Dockage Schedule'!$P$17,'Dockage Schedule'!$AA$17,'Yield &amp; Quality'!R5&gt;='Dockage Schedule'!$P$18,'Dockage Schedule'!$AA$18,'Yield &amp; Quality'!R5&gt;='Dockage Schedule'!$P$19,'Dockage Schedule'!$AA$19,'Yield &amp; Quality'!R5&gt;='Dockage Schedule'!$P$20,'Dockage Schedule'!$AA$20,'Yield &amp; Quality'!R5&gt;='Dockage Schedule'!$P$21,'Dockage Schedule'!$AA$21,'Yield &amp; Quality'!R5&gt;='Dockage Schedule'!$P$22,'Dockage Schedule'!$AA$22,'Yield &amp; Quality'!R5&gt;='Dockage Schedule'!$P$23,'Dockage Schedule'!$AA$23,'Yield &amp; Quality'!R5&gt;='Dockage Schedule'!$P$24,'Dockage Schedule'!$AA$24,'Yield &amp; Quality'!R5&gt;='Dockage Schedule'!$P$25,'Dockage Schedule'!$AA$25,'Yield &amp; Quality'!R5&gt;='Dockage Schedule'!$P$26,'Dockage Schedule'!$AA$26,'Yield &amp; Quality'!R5&gt;='Dockage Schedule'!$P$27,'Dockage Schedule'!$AA$27,'Yield &amp; Quality'!R5&lt;'Dockage Schedule'!$P$27,'Dockage Schedule'!$AA$27)+_xlfn.IFS('Yield &amp; Quality'!W5&lt;'Dockage Schedule'!$AD$4,'Dockage Schedule'!$AN$3,'Yield &amp; Quality'!W5&lt;'Dockage Schedule'!$AD$5,'Dockage Schedule'!$AN$4,'Yield &amp; Quality'!W5&lt;'Dockage Schedule'!$AD$6,'Dockage Schedule'!$AN$5,'Yield &amp; Quality'!W5&lt;'Dockage Schedule'!$AD$7,'Dockage Schedule'!$AN$6,'Yield &amp; Quality'!W5&lt;'Dockage Schedule'!$AD$8,'Dockage Schedule'!$AN$7,'Yield &amp; Quality'!W5&lt;'Dockage Schedule'!$AD$9,'Dockage Schedule'!$AN$8,'Yield &amp; Quality'!W5&lt;'Dockage Schedule'!$AD$10,'Dockage Schedule'!$AN$9,'Yield &amp; Quality'!W5&lt;'Dockage Schedule'!$AD$11,'Dockage Schedule'!$AN$10,'Yield &amp; Quality'!W5&lt;'Dockage Schedule'!$AD$12,'Dockage Schedule'!$AN$11,'Yield &amp; Quality'!W5&lt;'Dockage Schedule'!$AD$13,'Dockage Schedule'!$AN$12,'Yield &amp; Quality'!W5&lt;'Dockage Schedule'!$AD$14,'Dockage Schedule'!$AN$13,'Yield &amp; Quality'!W5&lt;'Dockage Schedule'!$AD$15,'Dockage Schedule'!$AN$14,'Yield &amp; Quality'!W5&lt;'Dockage Schedule'!$AD$16,'Dockage Schedule'!$AN$15,'Yield &amp; Quality'!W5&lt;'Dockage Schedule'!$AD$17,'Dockage Schedule'!$AN$16,'Yield &amp; Quality'!W5&lt;'Dockage Schedule'!$AD$18,'Dockage Schedule'!$AN$17,'Yield &amp; Quality'!W5&lt;'Dockage Schedule'!$AD$19,'Dockage Schedule'!$AN$18,'Yield &amp; Quality'!W5&lt;'Dockage Schedule'!$AD$20,'Dockage Schedule'!$AN$19,'Yield &amp; Quality'!W5&lt;'Dockage Schedule'!$AD$21,'Dockage Schedule'!$AN$20,'Yield &amp; Quality'!W5&lt;'Dockage Schedule'!$AD$21,'Dockage Schedule'!$AN$22,'Yield &amp; Quality'!W5&lt;'Dockage Schedule'!$AD$22,'Dockage Schedule'!$AN$23,'Yield &amp; Quality'!W5&lt;'Dockage Schedule'!$AD$24,'Dockage Schedule'!$AN$24,'Yield &amp; Quality'!W5&lt;'Dockage Schedule'!$AD$25,'Dockage Schedule'!$AN$24,'Yield &amp; Quality'!W5&gt;='Dockage Schedule'!$AD$25,-500)-_xlfn.IFS('Yield &amp; Quality'!M5&lt;'Dockage Schedule'!$C$4,0,'Yield &amp; Quality'!M5&lt;'Dockage Schedule'!$C$5,'Dockage Schedule'!$M$4,'Yield &amp; Quality'!M5&lt;'Dockage Schedule'!$C$6,'Dockage Schedule'!$M$5,'Yield &amp; Quality'!M5&lt;'Dockage Schedule'!$C$6,'Dockage Schedule'!$M$7,'Yield &amp; Quality'!M5&lt;'Dockage Schedule'!$C$7,'Dockage Schedule'!$M$8,'Yield &amp; Quality'!M5&lt;'Dockage Schedule'!$C$8,'Dockage Schedule'!$M$9,'Yield &amp; Quality'!M5&lt;'Dockage Schedule'!$C$10,'Dockage Schedule'!$M$9,'Yield &amp; Quality'!M5&lt;'Dockage Schedule'!$C$10,'Dockage Schedule'!$M$11,'Yield &amp; Quality'!M5&lt;'Dockage Schedule'!$C$12,'Dockage Schedule'!$M$11,'Yield &amp; Quality'!M5&lt;'Dockage Schedule'!$C$13,'Dockage Schedule'!$M$12,'Yield &amp; Quality'!M5&lt;'Dockage Schedule'!$C$14,'Dockage Schedule'!$M$13,'Yield &amp; Quality'!M5&lt;'Dockage Schedule'!$C$15,'Dockage Schedule'!$M$14,'Yield &amp; Quality'!M5&lt;'Dockage Schedule'!$C$16,'Dockage Schedule'!$M$15,'Yield &amp; Quality'!M5&lt;'Dockage Schedule'!$C$17,'Dockage Schedule'!$M$16,'Yield &amp; Quality'!M5&lt;'Dockage Schedule'!$C$18,'Dockage Schedule'!$M$17,'Yield &amp; Quality'!M5&lt;'Dockage Schedule'!$C$19,'Dockage Schedule'!$M$18,'Yield &amp; Quality'!M5&lt;'Dockage Schedule'!$C$20,'Dockage Schedule'!$M$19,'Yield &amp; Quality'!M5&lt;'Dockage Schedule'!$C$21,'Dockage Schedule'!$M$20,'Yield &amp; Quality'!M5&lt;'Dockage Schedule'!$C$22,'Dockage Schedule'!$M$21,'Yield &amp; Quality'!M5&lt;'Dockage Schedule'!$C$23,'Dockage Schedule'!$M$22,'Yield &amp; Quality'!M5&lt;'Dockage Schedule'!$C$24,'Dockage Schedule'!$M$23,'Yield &amp; Quality'!M5&gt;='Dockage Schedule'!D11,'Dockage Schedule'!N11)</f>
        <v>-0.03</v>
      </c>
      <c r="N10" s="29" cm="1">
        <f t="array" ref="N10">_xlfn.IFS('Yield &amp; Quality'!S5&gt;='Dockage Schedule'!$P$4,'Dockage Schedule'!$AA$4,'Yield &amp; Quality'!S5&gt;='Dockage Schedule'!$P$5,'Dockage Schedule'!$AA$5,'Yield &amp; Quality'!S5&gt;='Dockage Schedule'!$P$6,'Dockage Schedule'!$AA$6,'Yield &amp; Quality'!S5&gt;='Dockage Schedule'!$P$7,'Dockage Schedule'!$AA$7,'Yield &amp; Quality'!S5&gt;='Dockage Schedule'!$P$8,'Dockage Schedule'!$AA$8,'Yield &amp; Quality'!S5&gt;='Dockage Schedule'!$P$9,'Dockage Schedule'!$AA$9,'Yield &amp; Quality'!S5&gt;='Dockage Schedule'!$P$10,'Dockage Schedule'!$AA$10,'Yield &amp; Quality'!S5&gt;='Dockage Schedule'!$P$11,'Dockage Schedule'!$AA$11,'Yield &amp; Quality'!S5&gt;='Dockage Schedule'!$P$12,'Dockage Schedule'!$AA$12,'Yield &amp; Quality'!S5&gt;='Dockage Schedule'!$P$13,'Dockage Schedule'!$AA$13,'Yield &amp; Quality'!S5&gt;='Dockage Schedule'!$P$14,'Dockage Schedule'!$AA$14,'Yield &amp; Quality'!S5&gt;='Dockage Schedule'!$P$15,'Dockage Schedule'!$AA$15,'Yield &amp; Quality'!S5&gt;='Dockage Schedule'!$P$16,'Dockage Schedule'!$AA$16,'Yield &amp; Quality'!S5&gt;='Dockage Schedule'!$P$17,'Dockage Schedule'!$AA$17,'Yield &amp; Quality'!S5&gt;='Dockage Schedule'!$P$18,'Dockage Schedule'!$AA$18,'Yield &amp; Quality'!S5&gt;='Dockage Schedule'!$P$19,'Dockage Schedule'!$AA$19,'Yield &amp; Quality'!S5&gt;='Dockage Schedule'!$P$20,'Dockage Schedule'!$AA$20,'Yield &amp; Quality'!S5&gt;='Dockage Schedule'!$P$21,'Dockage Schedule'!$AA$21,'Yield &amp; Quality'!S5&gt;='Dockage Schedule'!$P$22,'Dockage Schedule'!$AA$22,'Yield &amp; Quality'!S5&gt;='Dockage Schedule'!$P$23,'Dockage Schedule'!$AA$23,'Yield &amp; Quality'!S5&gt;='Dockage Schedule'!$P$24,'Dockage Schedule'!$AA$24,'Yield &amp; Quality'!S5&gt;='Dockage Schedule'!$P$25,'Dockage Schedule'!$AA$25,'Yield &amp; Quality'!S5&gt;='Dockage Schedule'!$P$26,'Dockage Schedule'!$AA$26,'Yield &amp; Quality'!S5&gt;='Dockage Schedule'!$P$27,'Dockage Schedule'!$AA$27,'Yield &amp; Quality'!S5&lt;'Dockage Schedule'!$P$27,'Dockage Schedule'!$AA$27)+_xlfn.IFS('Yield &amp; Quality'!X5&lt;'Dockage Schedule'!$AD$4,'Dockage Schedule'!$AN$3,'Yield &amp; Quality'!X5&lt;'Dockage Schedule'!$AD$5,'Dockage Schedule'!$AN$4,'Yield &amp; Quality'!X5&lt;'Dockage Schedule'!$AD$6,'Dockage Schedule'!$AN$5,'Yield &amp; Quality'!X5&lt;'Dockage Schedule'!$AD$7,'Dockage Schedule'!$AN$6,'Yield &amp; Quality'!X5&lt;'Dockage Schedule'!$AD$8,'Dockage Schedule'!$AN$7,'Yield &amp; Quality'!X5&lt;'Dockage Schedule'!$AD$9,'Dockage Schedule'!$AN$8,'Yield &amp; Quality'!X5&lt;'Dockage Schedule'!$AD$10,'Dockage Schedule'!$AN$9,'Yield &amp; Quality'!X5&lt;'Dockage Schedule'!$AD$11,'Dockage Schedule'!$AN$10,'Yield &amp; Quality'!X5&lt;'Dockage Schedule'!$AD$12,'Dockage Schedule'!$AN$11,'Yield &amp; Quality'!X5&lt;'Dockage Schedule'!$AD$13,'Dockage Schedule'!$AN$12,'Yield &amp; Quality'!X5&lt;'Dockage Schedule'!$AD$14,'Dockage Schedule'!$AN$13,'Yield &amp; Quality'!X5&lt;'Dockage Schedule'!$AD$15,'Dockage Schedule'!$AN$14,'Yield &amp; Quality'!X5&lt;'Dockage Schedule'!$AD$16,'Dockage Schedule'!$AN$15,'Yield &amp; Quality'!X5&lt;'Dockage Schedule'!$AD$17,'Dockage Schedule'!$AN$16,'Yield &amp; Quality'!X5&lt;'Dockage Schedule'!$AD$18,'Dockage Schedule'!$AN$17,'Yield &amp; Quality'!X5&lt;'Dockage Schedule'!$AD$19,'Dockage Schedule'!$AN$18,'Yield &amp; Quality'!X5&lt;'Dockage Schedule'!$AD$20,'Dockage Schedule'!$AN$19,'Yield &amp; Quality'!X5&lt;'Dockage Schedule'!$AD$21,'Dockage Schedule'!$AN$20,'Yield &amp; Quality'!X5&lt;'Dockage Schedule'!$AD$21,'Dockage Schedule'!$AN$22,'Yield &amp; Quality'!X5&lt;'Dockage Schedule'!$AD$22,'Dockage Schedule'!$AN$23,'Yield &amp; Quality'!X5&lt;'Dockage Schedule'!$AD$24,'Dockage Schedule'!$AN$24,'Yield &amp; Quality'!X5&lt;'Dockage Schedule'!$AD$25,'Dockage Schedule'!$AN$24,'Yield &amp; Quality'!X5&gt;='Dockage Schedule'!$AD$25,-500)-_xlfn.IFS('Yield &amp; Quality'!N5&lt;'Dockage Schedule'!$C$4,0,'Yield &amp; Quality'!N5&lt;'Dockage Schedule'!$C$5,'Dockage Schedule'!$M$4,'Yield &amp; Quality'!N5&lt;'Dockage Schedule'!$C$6,'Dockage Schedule'!$M$5,'Yield &amp; Quality'!N5&lt;'Dockage Schedule'!$C$6,'Dockage Schedule'!$M$7,'Yield &amp; Quality'!N5&lt;'Dockage Schedule'!$C$7,'Dockage Schedule'!$M$8,'Yield &amp; Quality'!N5&lt;'Dockage Schedule'!$C$8,'Dockage Schedule'!$M$9,'Yield &amp; Quality'!N5&lt;'Dockage Schedule'!$C$10,'Dockage Schedule'!$M$9,'Yield &amp; Quality'!N5&lt;'Dockage Schedule'!$C$10,'Dockage Schedule'!$M$11,'Yield &amp; Quality'!N5&lt;'Dockage Schedule'!$C$12,'Dockage Schedule'!$M$11,'Yield &amp; Quality'!N5&lt;'Dockage Schedule'!$C$13,'Dockage Schedule'!$M$12,'Yield &amp; Quality'!N5&lt;'Dockage Schedule'!$C$14,'Dockage Schedule'!$M$13,'Yield &amp; Quality'!N5&lt;'Dockage Schedule'!$C$15,'Dockage Schedule'!$M$14,'Yield &amp; Quality'!N5&lt;'Dockage Schedule'!$C$16,'Dockage Schedule'!$M$15,'Yield &amp; Quality'!N5&lt;'Dockage Schedule'!$C$17,'Dockage Schedule'!$M$16,'Yield &amp; Quality'!N5&lt;'Dockage Schedule'!$C$18,'Dockage Schedule'!$M$17,'Yield &amp; Quality'!N5&lt;'Dockage Schedule'!$C$19,'Dockage Schedule'!$M$18,'Yield &amp; Quality'!N5&lt;'Dockage Schedule'!$C$20,'Dockage Schedule'!$M$19,'Yield &amp; Quality'!N5&lt;'Dockage Schedule'!$C$21,'Dockage Schedule'!$M$20,'Yield &amp; Quality'!N5&lt;'Dockage Schedule'!$C$22,'Dockage Schedule'!$M$21,'Yield &amp; Quality'!N5&lt;'Dockage Schedule'!$C$23,'Dockage Schedule'!$M$22,'Yield &amp; Quality'!N5&lt;'Dockage Schedule'!$C$24,'Dockage Schedule'!$M$23,'Yield &amp; Quality'!N5&gt;='Dockage Schedule'!E11,'Dockage Schedule'!O11)</f>
        <v>-0.26</v>
      </c>
      <c r="O10" s="68" cm="1">
        <f t="array" ref="O10">_xlfn.IFS('Yield &amp; Quality'!T5&gt;='Dockage Schedule'!$P$4,'Dockage Schedule'!$AA$4,'Yield &amp; Quality'!T5&gt;='Dockage Schedule'!$P$5,'Dockage Schedule'!$AA$5,'Yield &amp; Quality'!T5&gt;='Dockage Schedule'!$P$6,'Dockage Schedule'!$AA$6,'Yield &amp; Quality'!T5&gt;='Dockage Schedule'!$P$7,'Dockage Schedule'!$AA$7,'Yield &amp; Quality'!T5&gt;='Dockage Schedule'!$P$8,'Dockage Schedule'!$AA$8,'Yield &amp; Quality'!T5&gt;='Dockage Schedule'!$P$9,'Dockage Schedule'!$AA$9,'Yield &amp; Quality'!T5&gt;='Dockage Schedule'!$P$10,'Dockage Schedule'!$AA$10,'Yield &amp; Quality'!T5&gt;='Dockage Schedule'!$P$11,'Dockage Schedule'!$AA$11,'Yield &amp; Quality'!T5&gt;='Dockage Schedule'!$P$12,'Dockage Schedule'!$AA$12,'Yield &amp; Quality'!T5&gt;='Dockage Schedule'!$P$13,'Dockage Schedule'!$AA$13,'Yield &amp; Quality'!T5&gt;='Dockage Schedule'!$P$14,'Dockage Schedule'!$AA$14,'Yield &amp; Quality'!T5&gt;='Dockage Schedule'!$P$15,'Dockage Schedule'!$AA$15,'Yield &amp; Quality'!T5&gt;='Dockage Schedule'!$P$16,'Dockage Schedule'!$AA$16,'Yield &amp; Quality'!T5&gt;='Dockage Schedule'!$P$17,'Dockage Schedule'!$AA$17,'Yield &amp; Quality'!T5&gt;='Dockage Schedule'!$P$18,'Dockage Schedule'!$AA$18,'Yield &amp; Quality'!T5&gt;='Dockage Schedule'!$P$19,'Dockage Schedule'!$AA$19,'Yield &amp; Quality'!T5&gt;='Dockage Schedule'!$P$20,'Dockage Schedule'!$AA$20,'Yield &amp; Quality'!T5&gt;='Dockage Schedule'!$P$21,'Dockage Schedule'!$AA$21,'Yield &amp; Quality'!T5&gt;='Dockage Schedule'!$P$22,'Dockage Schedule'!$AA$22,'Yield &amp; Quality'!T5&gt;='Dockage Schedule'!$P$23,'Dockage Schedule'!$AA$23,'Yield &amp; Quality'!T5&gt;='Dockage Schedule'!$P$24,'Dockage Schedule'!$AA$24,'Yield &amp; Quality'!T5&gt;='Dockage Schedule'!$P$25,'Dockage Schedule'!$AA$25,'Yield &amp; Quality'!T5&gt;='Dockage Schedule'!$P$26,'Dockage Schedule'!$AA$26,'Yield &amp; Quality'!T5&gt;='Dockage Schedule'!$P$27,'Dockage Schedule'!$AA$27,'Yield &amp; Quality'!T5&lt;'Dockage Schedule'!$P$27,'Dockage Schedule'!$AA$27)+_xlfn.IFS('Yield &amp; Quality'!Y5&lt;'Dockage Schedule'!$AD$4,'Dockage Schedule'!$AN$3,'Yield &amp; Quality'!Y5&lt;'Dockage Schedule'!$AD$5,'Dockage Schedule'!$AN$4,'Yield &amp; Quality'!Y5&lt;'Dockage Schedule'!$AD$6,'Dockage Schedule'!$AN$5,'Yield &amp; Quality'!Y5&lt;'Dockage Schedule'!$AD$7,'Dockage Schedule'!$AN$6,'Yield &amp; Quality'!Y5&lt;'Dockage Schedule'!$AD$8,'Dockage Schedule'!$AN$7,'Yield &amp; Quality'!Y5&lt;'Dockage Schedule'!$AD$9,'Dockage Schedule'!$AN$8,'Yield &amp; Quality'!Y5&lt;'Dockage Schedule'!$AD$10,'Dockage Schedule'!$AN$9,'Yield &amp; Quality'!Y5&lt;'Dockage Schedule'!$AD$11,'Dockage Schedule'!$AN$10,'Yield &amp; Quality'!Y5&lt;'Dockage Schedule'!$AD$12,'Dockage Schedule'!$AN$11,'Yield &amp; Quality'!Y5&lt;'Dockage Schedule'!$AD$13,'Dockage Schedule'!$AN$12,'Yield &amp; Quality'!Y5&lt;'Dockage Schedule'!$AD$14,'Dockage Schedule'!$AN$13,'Yield &amp; Quality'!Y5&lt;'Dockage Schedule'!$AD$15,'Dockage Schedule'!$AN$14,'Yield &amp; Quality'!Y5&lt;'Dockage Schedule'!$AD$16,'Dockage Schedule'!$AN$15,'Yield &amp; Quality'!Y5&lt;'Dockage Schedule'!$AD$17,'Dockage Schedule'!$AN$16,'Yield &amp; Quality'!Y5&lt;'Dockage Schedule'!$AD$18,'Dockage Schedule'!$AN$17,'Yield &amp; Quality'!Y5&lt;'Dockage Schedule'!$AD$19,'Dockage Schedule'!$AN$18,'Yield &amp; Quality'!Y5&lt;'Dockage Schedule'!$AD$20,'Dockage Schedule'!$AN$19,'Yield &amp; Quality'!Y5&lt;'Dockage Schedule'!$AD$21,'Dockage Schedule'!$AN$20,'Yield &amp; Quality'!Y5&lt;'Dockage Schedule'!$AD$21,'Dockage Schedule'!$AN$22,'Yield &amp; Quality'!Y5&lt;'Dockage Schedule'!$AD$22,'Dockage Schedule'!$AN$23,'Yield &amp; Quality'!Y5&lt;'Dockage Schedule'!$AD$24,'Dockage Schedule'!$AN$24,'Yield &amp; Quality'!Y5&lt;'Dockage Schedule'!$AD$25,'Dockage Schedule'!$AN$24,'Yield &amp; Quality'!Y5&gt;='Dockage Schedule'!$AD$25,-500)-_xlfn.IFS('Yield &amp; Quality'!O5&lt;'Dockage Schedule'!$C$4,0,'Yield &amp; Quality'!O5&lt;'Dockage Schedule'!$C$5,'Dockage Schedule'!$M$4,'Yield &amp; Quality'!O5&lt;'Dockage Schedule'!$C$6,'Dockage Schedule'!$M$5,'Yield &amp; Quality'!O5&lt;'Dockage Schedule'!$C$6,'Dockage Schedule'!$M$7,'Yield &amp; Quality'!O5&lt;'Dockage Schedule'!$C$7,'Dockage Schedule'!$M$8,'Yield &amp; Quality'!O5&lt;'Dockage Schedule'!$C$8,'Dockage Schedule'!$M$9,'Yield &amp; Quality'!O5&lt;'Dockage Schedule'!$C$10,'Dockage Schedule'!$M$9,'Yield &amp; Quality'!O5&lt;'Dockage Schedule'!$C$10,'Dockage Schedule'!$M$11,'Yield &amp; Quality'!O5&lt;'Dockage Schedule'!$C$12,'Dockage Schedule'!$M$11,'Yield &amp; Quality'!O5&lt;'Dockage Schedule'!$C$13,'Dockage Schedule'!$M$12,'Yield &amp; Quality'!O5&lt;'Dockage Schedule'!$C$14,'Dockage Schedule'!$M$13,'Yield &amp; Quality'!O5&lt;'Dockage Schedule'!$C$15,'Dockage Schedule'!$M$14,'Yield &amp; Quality'!O5&lt;'Dockage Schedule'!$C$16,'Dockage Schedule'!$M$15,'Yield &amp; Quality'!O5&lt;'Dockage Schedule'!$C$17,'Dockage Schedule'!$M$16,'Yield &amp; Quality'!O5&lt;'Dockage Schedule'!$C$18,'Dockage Schedule'!$M$17,'Yield &amp; Quality'!O5&lt;'Dockage Schedule'!$C$19,'Dockage Schedule'!$M$18,'Yield &amp; Quality'!O5&lt;'Dockage Schedule'!$C$20,'Dockage Schedule'!$M$19,'Yield &amp; Quality'!O5&lt;'Dockage Schedule'!$C$21,'Dockage Schedule'!$M$20,'Yield &amp; Quality'!O5&lt;'Dockage Schedule'!$C$22,'Dockage Schedule'!$M$21,'Yield &amp; Quality'!O5&lt;'Dockage Schedule'!$C$23,'Dockage Schedule'!$M$22,'Yield &amp; Quality'!O5&lt;'Dockage Schedule'!$C$24,'Dockage Schedule'!$M$23,'Yield &amp; Quality'!O5&gt;='Dockage Schedule'!F11,'Dockage Schedule'!P11)</f>
        <v>-0.03</v>
      </c>
      <c r="Q10" s="66">
        <f>(('Yield &amp; Quality'!G5*((100-'Partial Returns'!G10)/100))*($C$3+L10))+($C$4*'Yield &amp; Quality'!AA5)</f>
        <v>815.16173086539061</v>
      </c>
      <c r="R10" s="7">
        <f>(('Yield &amp; Quality'!H5*((100-'Partial Returns'!H10)/100))*($C$3+M10))+($C$4*'Yield &amp; Quality'!AB5)</f>
        <v>675.24594265512587</v>
      </c>
      <c r="S10" s="7">
        <f>(('Yield &amp; Quality'!I5*((100-'Partial Returns'!I10)/100))*($C$3+N10))+($C$4*'Yield &amp; Quality'!AC5)</f>
        <v>877.1186874532483</v>
      </c>
      <c r="T10" s="8">
        <f>(('Yield &amp; Quality'!J5*((100-'Partial Returns'!J10)/100))*($C$3+O10))+($C$4*'Yield &amp; Quality'!AD5)</f>
        <v>996.03527531304474</v>
      </c>
      <c r="U10" s="5"/>
      <c r="V10" s="66" cm="1">
        <f t="array" ref="V10">_xlfn.IFS('Yield &amp; Quality'!B5='Treatment Costs'!$A$3,'Treatment Costs'!$K$3,'Yield &amp; Quality'!B5='Treatment Costs'!$A$4,'Treatment Costs'!$K$4,'Yield &amp; Quality'!B5='Treatment Costs'!$A$5,'Treatment Costs'!$K$5,'Yield &amp; Quality'!B5='Treatment Costs'!$A$6,'Treatment Costs'!$K$6,'Yield &amp; Quality'!B5='Treatment Costs'!$A$7,'Treatment Costs'!$K$7,'Yield &amp; Quality'!B5='Treatment Costs'!$A$8,'Treatment Costs'!$K$8,'Yield &amp; Quality'!B5='Treatment Costs'!$A$9,'Treatment Costs'!$K$9,'Yield &amp; Quality'!B5='Treatment Costs'!$A$10,'Treatment Costs'!$K$10,'Yield &amp; Quality'!B5='Treatment Costs'!$A$11,'Treatment Costs'!$K$11,'Yield &amp; Quality'!B5='Treatment Costs'!$A$12,'Treatment Costs'!$K$12,'Yield &amp; Quality'!B5='Treatment Costs'!$A$13,'Treatment Costs'!$K$13,'Yield &amp; Quality'!B5='Treatment Costs'!$A$14,'Treatment Costs'!$K$14,'Yield &amp; Quality'!B5='Treatment Costs'!$A$15,'Treatment Costs'!$K$15,'Yield &amp; Quality'!B5='Treatment Costs'!$A$16,'Treatment Costs'!$K$16)</f>
        <v>114.01785714285714</v>
      </c>
      <c r="W10" s="7" cm="1">
        <f t="array" ref="W10">_xlfn.IFS('Yield &amp; Quality'!C5='Treatment Costs'!$A$3,'Treatment Costs'!$W$3,'Yield &amp; Quality'!C5='Treatment Costs'!$A$4,'Treatment Costs'!$W$4,'Yield &amp; Quality'!C5='Treatment Costs'!$A$5,'Treatment Costs'!$W$5,'Yield &amp; Quality'!C5='Treatment Costs'!$A$6,'Treatment Costs'!$W$6,'Yield &amp; Quality'!C5='Treatment Costs'!$A$7,'Treatment Costs'!$W$7,'Yield &amp; Quality'!C5='Treatment Costs'!$A$8,'Treatment Costs'!$W$8,'Yield &amp; Quality'!C5='Treatment Costs'!$A$9,'Treatment Costs'!$W$9,'Yield &amp; Quality'!C5='Treatment Costs'!$A$10,'Treatment Costs'!$W$10,'Yield &amp; Quality'!C5='Treatment Costs'!$A$11,'Treatment Costs'!$W$11,'Yield &amp; Quality'!C5='Treatment Costs'!$A$12,'Treatment Costs'!$W$12,'Yield &amp; Quality'!C5='Treatment Costs'!$A$13,'Treatment Costs'!$W$13,'Yield &amp; Quality'!C5='Treatment Costs'!$A$14,'Treatment Costs'!$W$14,'Yield &amp; Quality'!C5='Treatment Costs'!$A$15,'Treatment Costs'!$W$15,'Yield &amp; Quality'!C5='Treatment Costs'!$A$16,'Treatment Costs'!$W$16)</f>
        <v>92.967857142857142</v>
      </c>
      <c r="X10" s="7" cm="1">
        <f t="array" ref="X10">_xlfn.IFS('Yield &amp; Quality'!D5='Treatment Costs'!$A$3,'Treatment Costs'!$K$3,'Yield &amp; Quality'!D5='Treatment Costs'!$A$4,'Treatment Costs'!$K$4,'Yield &amp; Quality'!D5='Treatment Costs'!$A$5,'Treatment Costs'!$K$5,'Yield &amp; Quality'!D5='Treatment Costs'!$A$6,'Treatment Costs'!$K$6,'Yield &amp; Quality'!D5='Treatment Costs'!$A$7,'Treatment Costs'!$K$7,'Yield &amp; Quality'!D5='Treatment Costs'!$A$8,'Treatment Costs'!$K$8,'Yield &amp; Quality'!D5='Treatment Costs'!$A$9,'Treatment Costs'!$K$9,'Yield &amp; Quality'!D5='Treatment Costs'!$A$10,'Treatment Costs'!$K$10,'Yield &amp; Quality'!D5='Treatment Costs'!$A$11,'Treatment Costs'!$K$11,'Yield &amp; Quality'!D5='Treatment Costs'!$A$12,'Treatment Costs'!$K$12,'Yield &amp; Quality'!D5='Treatment Costs'!$A$13,'Treatment Costs'!$K$13,'Yield &amp; Quality'!D5='Treatment Costs'!$A$14,'Treatment Costs'!$K$14,'Yield &amp; Quality'!D5='Treatment Costs'!$A$15,'Treatment Costs'!$K$15,'Yield &amp; Quality'!D5='Treatment Costs'!$A$16,'Treatment Costs'!$K$16)</f>
        <v>89.217857142857142</v>
      </c>
      <c r="Y10" s="8" cm="1">
        <f t="array" ref="Y10">_xlfn.IFS('Yield &amp; Quality'!E5='Treatment Costs'!$A$3,'Treatment Costs'!$W$3,'Yield &amp; Quality'!E5='Treatment Costs'!$A$4,'Treatment Costs'!$W$4,'Yield &amp; Quality'!E5='Treatment Costs'!$A$5,'Treatment Costs'!$W$5,'Yield &amp; Quality'!E5='Treatment Costs'!$A$6,'Treatment Costs'!$W$6,'Yield &amp; Quality'!E5='Treatment Costs'!$A$7,'Treatment Costs'!$W$7,'Yield &amp; Quality'!E5='Treatment Costs'!$A$8,'Treatment Costs'!$W$8,'Yield &amp; Quality'!E5='Treatment Costs'!$A$9,'Treatment Costs'!$W$9,'Yield &amp; Quality'!E5='Treatment Costs'!$A$10,'Treatment Costs'!$W$10,'Yield &amp; Quality'!E5='Treatment Costs'!$A$11,'Treatment Costs'!$W$11,'Yield &amp; Quality'!E5='Treatment Costs'!$A$12,'Treatment Costs'!$W$12,'Yield &amp; Quality'!E5='Treatment Costs'!$A$13,'Treatment Costs'!$W$13,'Yield &amp; Quality'!E5='Treatment Costs'!$A$14,'Treatment Costs'!$W$14,'Yield &amp; Quality'!E5='Treatment Costs'!$A$15,'Treatment Costs'!$W$15,'Yield &amp; Quality'!E5='Treatment Costs'!$A$16,'Treatment Costs'!$W$16)</f>
        <v>93.621428571428567</v>
      </c>
      <c r="AA10" s="66">
        <f>(('Yield &amp; Quality'!G5*((100-'Partial Returns'!G10)/100))*($C$3+L10))+($C$4*'Yield &amp; Quality'!AA5)-V10</f>
        <v>701.1438737225335</v>
      </c>
      <c r="AB10" s="7">
        <f>(('Yield &amp; Quality'!H5*((100-'Partial Returns'!H10)/100))*($C$3+M10))+($C$4*'Yield &amp; Quality'!AB5)-W10</f>
        <v>582.27808551226872</v>
      </c>
      <c r="AC10" s="7">
        <f>(('Yield &amp; Quality'!I5*((100-'Partial Returns'!I10)/100))*($C$3+N10))+($C$4*'Yield &amp; Quality'!AC5)-X10</f>
        <v>787.90083031039114</v>
      </c>
      <c r="AD10" s="8">
        <f>(('Yield &amp; Quality'!J5*((100-'Partial Returns'!J10)/100))*($C$3+O10))+($C$4*'Yield &amp; Quality'!AD5)-Y10</f>
        <v>902.41384674161623</v>
      </c>
    </row>
    <row r="11" spans="1:30" x14ac:dyDescent="0.25">
      <c r="A11">
        <v>1.3</v>
      </c>
      <c r="B11" s="66">
        <f>($C$3*'Yield &amp; Quality'!G6)+($C$4*'Yield &amp; Quality'!AA6)</f>
        <v>806.82958835311319</v>
      </c>
      <c r="C11" s="7">
        <f>($C$3*'Yield &amp; Quality'!H6)+($C$4*'Yield &amp; Quality'!AB6)</f>
        <v>696.10820781109078</v>
      </c>
      <c r="D11" s="7">
        <f>($C$3*'Yield &amp; Quality'!I6)+($C$4*'Yield &amp; Quality'!AC6)</f>
        <v>878.96822768405195</v>
      </c>
      <c r="E11" s="8">
        <f>($C$3*'Yield &amp; Quality'!J6)+($C$4*'Yield &amp; Quality'!AD6)</f>
        <v>1008.068069279261</v>
      </c>
      <c r="G11" s="61" cm="1">
        <f t="array" ref="G11">_xlfn.IFS('Yield &amp; Quality'!L6&lt;'Dockage Schedule'!$C$29,0,'Yield &amp; Quality'!L6&lt;'Dockage Schedule'!$C$30,'Dockage Schedule'!$M$29,'Yield &amp; Quality'!L6&lt;'Dockage Schedule'!$C$31,'Dockage Schedule'!$M$30,'Yield &amp; Quality'!L6&lt;'Dockage Schedule'!$C$32,'Dockage Schedule'!$M$31,'Yield &amp; Quality'!L6&lt;'Dockage Schedule'!$C$33,'Dockage Schedule'!$M$32,'Yield &amp; Quality'!L6&lt;'Dockage Schedule'!$C$34,'Dockage Schedule'!$M$33,'Yield &amp; Quality'!L6&lt;'Dockage Schedule'!$C$35,'Dockage Schedule'!$M$34,'Yield &amp; Quality'!L6&lt;'Dockage Schedule'!$C$36,'Dockage Schedule'!$M$35,'Yield &amp; Quality'!L6&lt;'Dockage Schedule'!$C$37,'Dockage Schedule'!$M$36,'Yield &amp; Quality'!L6&lt;'Dockage Schedule'!$C$38,'Dockage Schedule'!$M$37,'Yield &amp; Quality'!L6&lt;'Dockage Schedule'!$C$39,'Dockage Schedule'!$M$38,'Yield &amp; Quality'!L6&lt;'Dockage Schedule'!$C$40,'Dockage Schedule'!$M$39,'Yield &amp; Quality'!L6&lt;'Dockage Schedule'!$C$41,'Dockage Schedule'!$M$40,'Yield &amp; Quality'!L6&lt;'Dockage Schedule'!$C$42,'Dockage Schedule'!$M$41,'Yield &amp; Quality'!L6&lt;'Dockage Schedule'!$C$43,'Dockage Schedule'!$M$42,'Yield &amp; Quality'!L6&lt;'Dockage Schedule'!$C$44,'Dockage Schedule'!$M$43,'Yield &amp; Quality'!L6&lt;'Dockage Schedule'!$C$45,'Dockage Schedule'!$M$44,'Yield &amp; Quality'!L6&lt;'Dockage Schedule'!$C$46,'Dockage Schedule'!$M$45,'Yield &amp; Quality'!L6&lt;'Dockage Schedule'!$C$47,'Dockage Schedule'!$M$46,'Yield &amp; Quality'!L6&lt;'Dockage Schedule'!$C$48,'Dockage Schedule'!$M$47,'Yield &amp; Quality'!L6&lt;'Dockage Schedule'!$C$49,'Dockage Schedule'!M36,'Yield &amp; Quality'!L6&gt;='Dockage Schedule'!$C$49,'Dockage Schedule'!$M$49)</f>
        <v>0</v>
      </c>
      <c r="H11" cm="1">
        <f t="array" ref="H11">_xlfn.IFS('Yield &amp; Quality'!M6&lt;'Dockage Schedule'!$C$29,0,'Yield &amp; Quality'!M6&lt;'Dockage Schedule'!$C$30,'Dockage Schedule'!$M$29,'Yield &amp; Quality'!M6&lt;'Dockage Schedule'!$C$31,'Dockage Schedule'!$M$30,'Yield &amp; Quality'!M6&lt;'Dockage Schedule'!$C$32,'Dockage Schedule'!$M$31,'Yield &amp; Quality'!M6&lt;'Dockage Schedule'!$C$33,'Dockage Schedule'!$M$32,'Yield &amp; Quality'!M6&lt;'Dockage Schedule'!$C$34,'Dockage Schedule'!$M$33,'Yield &amp; Quality'!M6&lt;'Dockage Schedule'!$C$35,'Dockage Schedule'!$M$34,'Yield &amp; Quality'!M6&lt;'Dockage Schedule'!$C$36,'Dockage Schedule'!$M$35,'Yield &amp; Quality'!M6&lt;'Dockage Schedule'!$C$37,'Dockage Schedule'!$M$36,'Yield &amp; Quality'!M6&lt;'Dockage Schedule'!$C$38,'Dockage Schedule'!$M$37,'Yield &amp; Quality'!M6&lt;'Dockage Schedule'!$C$39,'Dockage Schedule'!$M$38,'Yield &amp; Quality'!M6&lt;'Dockage Schedule'!$C$40,'Dockage Schedule'!$M$39,'Yield &amp; Quality'!M6&lt;'Dockage Schedule'!$C$41,'Dockage Schedule'!$M$40,'Yield &amp; Quality'!M6&lt;'Dockage Schedule'!$C$42,'Dockage Schedule'!$M$41,'Yield &amp; Quality'!M6&lt;'Dockage Schedule'!$C$43,'Dockage Schedule'!$M$42,'Yield &amp; Quality'!M6&lt;'Dockage Schedule'!$C$44,'Dockage Schedule'!$M$43,'Yield &amp; Quality'!M6&lt;'Dockage Schedule'!$C$45,'Dockage Schedule'!$M$44,'Yield &amp; Quality'!M6&lt;'Dockage Schedule'!$C$46,'Dockage Schedule'!$M$45,'Yield &amp; Quality'!M6&lt;'Dockage Schedule'!$C$47,'Dockage Schedule'!$M$46,'Yield &amp; Quality'!M6&lt;'Dockage Schedule'!$C$48,'Dockage Schedule'!$M$47,'Yield &amp; Quality'!M6&lt;'Dockage Schedule'!$C$49,'Dockage Schedule'!N36,'Yield &amp; Quality'!M6&gt;='Dockage Schedule'!$C$49,'Dockage Schedule'!$M$49)</f>
        <v>0</v>
      </c>
      <c r="I11" cm="1">
        <f t="array" ref="I11">_xlfn.IFS('Yield &amp; Quality'!N6&lt;'Dockage Schedule'!$C$29,0,'Yield &amp; Quality'!N6&lt;'Dockage Schedule'!$C$30,'Dockage Schedule'!$M$29,'Yield &amp; Quality'!N6&lt;'Dockage Schedule'!$C$31,'Dockage Schedule'!$M$30,'Yield &amp; Quality'!N6&lt;'Dockage Schedule'!$C$32,'Dockage Schedule'!$M$31,'Yield &amp; Quality'!N6&lt;'Dockage Schedule'!$C$33,'Dockage Schedule'!$M$32,'Yield &amp; Quality'!N6&lt;'Dockage Schedule'!$C$34,'Dockage Schedule'!$M$33,'Yield &amp; Quality'!N6&lt;'Dockage Schedule'!$C$35,'Dockage Schedule'!$M$34,'Yield &amp; Quality'!N6&lt;'Dockage Schedule'!$C$36,'Dockage Schedule'!$M$35,'Yield &amp; Quality'!N6&lt;'Dockage Schedule'!$C$37,'Dockage Schedule'!$M$36,'Yield &amp; Quality'!N6&lt;'Dockage Schedule'!$C$38,'Dockage Schedule'!$M$37,'Yield &amp; Quality'!N6&lt;'Dockage Schedule'!$C$39,'Dockage Schedule'!$M$38,'Yield &amp; Quality'!N6&lt;'Dockage Schedule'!$C$40,'Dockage Schedule'!$M$39,'Yield &amp; Quality'!N6&lt;'Dockage Schedule'!$C$41,'Dockage Schedule'!$M$40,'Yield &amp; Quality'!N6&lt;'Dockage Schedule'!$C$42,'Dockage Schedule'!$M$41,'Yield &amp; Quality'!N6&lt;'Dockage Schedule'!$C$43,'Dockage Schedule'!$M$42,'Yield &amp; Quality'!N6&lt;'Dockage Schedule'!$C$44,'Dockage Schedule'!$M$43,'Yield &amp; Quality'!N6&lt;'Dockage Schedule'!$C$45,'Dockage Schedule'!$M$44,'Yield &amp; Quality'!N6&lt;'Dockage Schedule'!$C$46,'Dockage Schedule'!$M$45,'Yield &amp; Quality'!N6&lt;'Dockage Schedule'!$C$47,'Dockage Schedule'!$M$46,'Yield &amp; Quality'!N6&lt;'Dockage Schedule'!$C$48,'Dockage Schedule'!$M$47,'Yield &amp; Quality'!N6&lt;'Dockage Schedule'!$C$49,'Dockage Schedule'!O36,'Yield &amp; Quality'!N6&gt;='Dockage Schedule'!$C$49,'Dockage Schedule'!$M$49)</f>
        <v>0</v>
      </c>
      <c r="J11" s="62" cm="1">
        <f t="array" ref="J11">_xlfn.IFS('Yield &amp; Quality'!O6&lt;'Dockage Schedule'!$C$29,0,'Yield &amp; Quality'!O6&lt;'Dockage Schedule'!$C$30,'Dockage Schedule'!$M$29,'Yield &amp; Quality'!O6&lt;'Dockage Schedule'!$C$31,'Dockage Schedule'!$M$30,'Yield &amp; Quality'!O6&lt;'Dockage Schedule'!$C$32,'Dockage Schedule'!$M$31,'Yield &amp; Quality'!O6&lt;'Dockage Schedule'!$C$33,'Dockage Schedule'!$M$32,'Yield &amp; Quality'!O6&lt;'Dockage Schedule'!$C$34,'Dockage Schedule'!$M$33,'Yield &amp; Quality'!O6&lt;'Dockage Schedule'!$C$35,'Dockage Schedule'!$M$34,'Yield &amp; Quality'!O6&lt;'Dockage Schedule'!$C$36,'Dockage Schedule'!$M$35,'Yield &amp; Quality'!O6&lt;'Dockage Schedule'!$C$37,'Dockage Schedule'!$M$36,'Yield &amp; Quality'!O6&lt;'Dockage Schedule'!$C$38,'Dockage Schedule'!$M$37,'Yield &amp; Quality'!O6&lt;'Dockage Schedule'!$C$39,'Dockage Schedule'!$M$38,'Yield &amp; Quality'!O6&lt;'Dockage Schedule'!$C$40,'Dockage Schedule'!$M$39,'Yield &amp; Quality'!O6&lt;'Dockage Schedule'!$C$41,'Dockage Schedule'!$M$40,'Yield &amp; Quality'!O6&lt;'Dockage Schedule'!$C$42,'Dockage Schedule'!$M$41,'Yield &amp; Quality'!O6&lt;'Dockage Schedule'!$C$43,'Dockage Schedule'!$M$42,'Yield &amp; Quality'!O6&lt;'Dockage Schedule'!$C$44,'Dockage Schedule'!$M$43,'Yield &amp; Quality'!O6&lt;'Dockage Schedule'!$C$45,'Dockage Schedule'!$M$44,'Yield &amp; Quality'!O6&lt;'Dockage Schedule'!$C$46,'Dockage Schedule'!$M$45,'Yield &amp; Quality'!O6&lt;'Dockage Schedule'!$C$47,'Dockage Schedule'!$M$46,'Yield &amp; Quality'!O6&lt;'Dockage Schedule'!$C$48,'Dockage Schedule'!$M$47,'Yield &amp; Quality'!O6&lt;'Dockage Schedule'!$C$49,'Dockage Schedule'!P36,'Yield &amp; Quality'!O6&gt;='Dockage Schedule'!$C$49,'Dockage Schedule'!$M$49)</f>
        <v>0</v>
      </c>
      <c r="L11" s="67" cm="1">
        <f t="array" ref="L11">_xlfn.IFS('Yield &amp; Quality'!Q6&gt;='Dockage Schedule'!$P$4,'Dockage Schedule'!$AA$4,'Yield &amp; Quality'!Q6&gt;='Dockage Schedule'!$P$5,'Dockage Schedule'!$AA$5,'Yield &amp; Quality'!Q6&gt;='Dockage Schedule'!$P$6,'Dockage Schedule'!$AA$6,'Yield &amp; Quality'!Q6&gt;='Dockage Schedule'!$P$7,'Dockage Schedule'!$AA$7,'Yield &amp; Quality'!Q6&gt;='Dockage Schedule'!$P$8,'Dockage Schedule'!$AA$8,'Yield &amp; Quality'!Q6&gt;='Dockage Schedule'!$P$9,'Dockage Schedule'!$AA$9,'Yield &amp; Quality'!Q6&gt;='Dockage Schedule'!$P$10,'Dockage Schedule'!$AA$10,'Yield &amp; Quality'!Q6&gt;='Dockage Schedule'!$P$11,'Dockage Schedule'!$AA$11,'Yield &amp; Quality'!Q6&gt;='Dockage Schedule'!$P$12,'Dockage Schedule'!$AA$12,'Yield &amp; Quality'!Q6&gt;='Dockage Schedule'!$P$13,'Dockage Schedule'!$AA$13,'Yield &amp; Quality'!Q6&gt;='Dockage Schedule'!$P$14,'Dockage Schedule'!$AA$14,'Yield &amp; Quality'!Q6&gt;='Dockage Schedule'!$P$15,'Dockage Schedule'!$AA$15,'Yield &amp; Quality'!Q6&gt;='Dockage Schedule'!$P$16,'Dockage Schedule'!$AA$16,'Yield &amp; Quality'!Q6&gt;='Dockage Schedule'!$P$17,'Dockage Schedule'!$AA$17,'Yield &amp; Quality'!Q6&gt;='Dockage Schedule'!$P$18,'Dockage Schedule'!$AA$18,'Yield &amp; Quality'!Q6&gt;='Dockage Schedule'!$P$19,'Dockage Schedule'!$AA$19,'Yield &amp; Quality'!Q6&gt;='Dockage Schedule'!$P$20,'Dockage Schedule'!$AA$20,'Yield &amp; Quality'!Q6&gt;='Dockage Schedule'!$P$21,'Dockage Schedule'!$AA$21,'Yield &amp; Quality'!Q6&gt;='Dockage Schedule'!$P$22,'Dockage Schedule'!$AA$22,'Yield &amp; Quality'!Q6&gt;='Dockage Schedule'!$P$23,'Dockage Schedule'!$AA$23,'Yield &amp; Quality'!Q6&gt;='Dockage Schedule'!$P$24,'Dockage Schedule'!$AA$24,'Yield &amp; Quality'!Q6&gt;='Dockage Schedule'!$P$25,'Dockage Schedule'!$AA$25,'Yield &amp; Quality'!Q6&gt;='Dockage Schedule'!$P$26,'Dockage Schedule'!$AA$26,'Yield &amp; Quality'!Q6&gt;='Dockage Schedule'!$P$27,'Dockage Schedule'!$AA$27,'Yield &amp; Quality'!Q6&lt;'Dockage Schedule'!$P$27,'Dockage Schedule'!$AA$27)+_xlfn.IFS('Yield &amp; Quality'!V6&lt;'Dockage Schedule'!$AD$4,'Dockage Schedule'!$AN$3,'Yield &amp; Quality'!V6&lt;'Dockage Schedule'!$AD$5,'Dockage Schedule'!$AN$4,'Yield &amp; Quality'!V6&lt;'Dockage Schedule'!$AD$6,'Dockage Schedule'!$AN$5,'Yield &amp; Quality'!V6&lt;'Dockage Schedule'!$AD$7,'Dockage Schedule'!$AN$6,'Yield &amp; Quality'!V6&lt;'Dockage Schedule'!$AD$8,'Dockage Schedule'!$AN$7,'Yield &amp; Quality'!V6&lt;'Dockage Schedule'!$AD$9,'Dockage Schedule'!$AN$8,'Yield &amp; Quality'!V6&lt;'Dockage Schedule'!$AD$10,'Dockage Schedule'!$AN$9,'Yield &amp; Quality'!V6&lt;'Dockage Schedule'!$AD$11,'Dockage Schedule'!$AN$10,'Yield &amp; Quality'!V6&lt;'Dockage Schedule'!$AD$12,'Dockage Schedule'!$AN$11,'Yield &amp; Quality'!V6&lt;'Dockage Schedule'!$AD$13,'Dockage Schedule'!$AN$12,'Yield &amp; Quality'!V6&lt;'Dockage Schedule'!$AD$14,'Dockage Schedule'!$AN$13,'Yield &amp; Quality'!V6&lt;'Dockage Schedule'!$AD$15,'Dockage Schedule'!$AN$14,'Yield &amp; Quality'!V6&lt;'Dockage Schedule'!$AD$16,'Dockage Schedule'!$AN$15,'Yield &amp; Quality'!V6&lt;'Dockage Schedule'!$AD$17,'Dockage Schedule'!$AN$16,'Yield &amp; Quality'!V6&lt;'Dockage Schedule'!$AD$18,'Dockage Schedule'!$AN$17,'Yield &amp; Quality'!V6&lt;'Dockage Schedule'!$AD$19,'Dockage Schedule'!$AN$18,'Yield &amp; Quality'!V6&lt;'Dockage Schedule'!$AD$20,'Dockage Schedule'!$AN$19,'Yield &amp; Quality'!V6&lt;'Dockage Schedule'!$AD$21,'Dockage Schedule'!$AN$20,'Yield &amp; Quality'!V6&lt;'Dockage Schedule'!$AD$21,'Dockage Schedule'!$AN$22,'Yield &amp; Quality'!V6&lt;'Dockage Schedule'!$AD$22,'Dockage Schedule'!$AN$23,'Yield &amp; Quality'!V6&lt;'Dockage Schedule'!$AD$24,'Dockage Schedule'!$AN$24,'Yield &amp; Quality'!V6&lt;'Dockage Schedule'!$AD$25,'Dockage Schedule'!$AN$24,'Yield &amp; Quality'!V6&gt;='Dockage Schedule'!$AD$25,-500)-_xlfn.IFS('Yield &amp; Quality'!L6&lt;'Dockage Schedule'!$C$4,0,'Yield &amp; Quality'!L6&lt;'Dockage Schedule'!$C$5,'Dockage Schedule'!$M$4,'Yield &amp; Quality'!L6&lt;'Dockage Schedule'!$C$6,'Dockage Schedule'!$M$5,'Yield &amp; Quality'!L6&lt;'Dockage Schedule'!$C$6,'Dockage Schedule'!$M$7,'Yield &amp; Quality'!L6&lt;'Dockage Schedule'!$C$7,'Dockage Schedule'!$M$8,'Yield &amp; Quality'!L6&lt;'Dockage Schedule'!$C$8,'Dockage Schedule'!$M$9,'Yield &amp; Quality'!L6&lt;'Dockage Schedule'!$C$10,'Dockage Schedule'!$M$9,'Yield &amp; Quality'!L6&lt;'Dockage Schedule'!$C$10,'Dockage Schedule'!$M$11,'Yield &amp; Quality'!L6&lt;'Dockage Schedule'!$C$12,'Dockage Schedule'!$M$11,'Yield &amp; Quality'!L6&lt;'Dockage Schedule'!$C$13,'Dockage Schedule'!$M$12,'Yield &amp; Quality'!L6&lt;'Dockage Schedule'!$C$14,'Dockage Schedule'!$M$13,'Yield &amp; Quality'!L6&lt;'Dockage Schedule'!$C$15,'Dockage Schedule'!$M$14,'Yield &amp; Quality'!L6&lt;'Dockage Schedule'!$C$16,'Dockage Schedule'!$M$15,'Yield &amp; Quality'!L6&lt;'Dockage Schedule'!$C$17,'Dockage Schedule'!$M$16,'Yield &amp; Quality'!L6&lt;'Dockage Schedule'!$C$18,'Dockage Schedule'!$M$17,'Yield &amp; Quality'!L6&lt;'Dockage Schedule'!$C$19,'Dockage Schedule'!$M$18,'Yield &amp; Quality'!L6&lt;'Dockage Schedule'!$C$20,'Dockage Schedule'!$M$19,'Yield &amp; Quality'!L6&lt;'Dockage Schedule'!$C$21,'Dockage Schedule'!$M$20,'Yield &amp; Quality'!L6&lt;'Dockage Schedule'!$C$22,'Dockage Schedule'!$M$21,'Yield &amp; Quality'!L6&lt;'Dockage Schedule'!$C$23,'Dockage Schedule'!$M$22,'Yield &amp; Quality'!L6&lt;'Dockage Schedule'!$C$24,'Dockage Schedule'!$M$23,'Yield &amp; Quality'!L6&gt;='Dockage Schedule'!C12,'Dockage Schedule'!M12)</f>
        <v>-1.1299999999999999</v>
      </c>
      <c r="M11" s="29" cm="1">
        <f t="array" ref="M11">_xlfn.IFS('Yield &amp; Quality'!R6&gt;='Dockage Schedule'!$P$4,'Dockage Schedule'!$AA$4,'Yield &amp; Quality'!R6&gt;='Dockage Schedule'!$P$5,'Dockage Schedule'!$AA$5,'Yield &amp; Quality'!R6&gt;='Dockage Schedule'!$P$6,'Dockage Schedule'!$AA$6,'Yield &amp; Quality'!R6&gt;='Dockage Schedule'!$P$7,'Dockage Schedule'!$AA$7,'Yield &amp; Quality'!R6&gt;='Dockage Schedule'!$P$8,'Dockage Schedule'!$AA$8,'Yield &amp; Quality'!R6&gt;='Dockage Schedule'!$P$9,'Dockage Schedule'!$AA$9,'Yield &amp; Quality'!R6&gt;='Dockage Schedule'!$P$10,'Dockage Schedule'!$AA$10,'Yield &amp; Quality'!R6&gt;='Dockage Schedule'!$P$11,'Dockage Schedule'!$AA$11,'Yield &amp; Quality'!R6&gt;='Dockage Schedule'!$P$12,'Dockage Schedule'!$AA$12,'Yield &amp; Quality'!R6&gt;='Dockage Schedule'!$P$13,'Dockage Schedule'!$AA$13,'Yield &amp; Quality'!R6&gt;='Dockage Schedule'!$P$14,'Dockage Schedule'!$AA$14,'Yield &amp; Quality'!R6&gt;='Dockage Schedule'!$P$15,'Dockage Schedule'!$AA$15,'Yield &amp; Quality'!R6&gt;='Dockage Schedule'!$P$16,'Dockage Schedule'!$AA$16,'Yield &amp; Quality'!R6&gt;='Dockage Schedule'!$P$17,'Dockage Schedule'!$AA$17,'Yield &amp; Quality'!R6&gt;='Dockage Schedule'!$P$18,'Dockage Schedule'!$AA$18,'Yield &amp; Quality'!R6&gt;='Dockage Schedule'!$P$19,'Dockage Schedule'!$AA$19,'Yield &amp; Quality'!R6&gt;='Dockage Schedule'!$P$20,'Dockage Schedule'!$AA$20,'Yield &amp; Quality'!R6&gt;='Dockage Schedule'!$P$21,'Dockage Schedule'!$AA$21,'Yield &amp; Quality'!R6&gt;='Dockage Schedule'!$P$22,'Dockage Schedule'!$AA$22,'Yield &amp; Quality'!R6&gt;='Dockage Schedule'!$P$23,'Dockage Schedule'!$AA$23,'Yield &amp; Quality'!R6&gt;='Dockage Schedule'!$P$24,'Dockage Schedule'!$AA$24,'Yield &amp; Quality'!R6&gt;='Dockage Schedule'!$P$25,'Dockage Schedule'!$AA$25,'Yield &amp; Quality'!R6&gt;='Dockage Schedule'!$P$26,'Dockage Schedule'!$AA$26,'Yield &amp; Quality'!R6&gt;='Dockage Schedule'!$P$27,'Dockage Schedule'!$AA$27,'Yield &amp; Quality'!R6&lt;'Dockage Schedule'!$P$27,'Dockage Schedule'!$AA$27)+_xlfn.IFS('Yield &amp; Quality'!W6&lt;'Dockage Schedule'!$AD$4,'Dockage Schedule'!$AN$3,'Yield &amp; Quality'!W6&lt;'Dockage Schedule'!$AD$5,'Dockage Schedule'!$AN$4,'Yield &amp; Quality'!W6&lt;'Dockage Schedule'!$AD$6,'Dockage Schedule'!$AN$5,'Yield &amp; Quality'!W6&lt;'Dockage Schedule'!$AD$7,'Dockage Schedule'!$AN$6,'Yield &amp; Quality'!W6&lt;'Dockage Schedule'!$AD$8,'Dockage Schedule'!$AN$7,'Yield &amp; Quality'!W6&lt;'Dockage Schedule'!$AD$9,'Dockage Schedule'!$AN$8,'Yield &amp; Quality'!W6&lt;'Dockage Schedule'!$AD$10,'Dockage Schedule'!$AN$9,'Yield &amp; Quality'!W6&lt;'Dockage Schedule'!$AD$11,'Dockage Schedule'!$AN$10,'Yield &amp; Quality'!W6&lt;'Dockage Schedule'!$AD$12,'Dockage Schedule'!$AN$11,'Yield &amp; Quality'!W6&lt;'Dockage Schedule'!$AD$13,'Dockage Schedule'!$AN$12,'Yield &amp; Quality'!W6&lt;'Dockage Schedule'!$AD$14,'Dockage Schedule'!$AN$13,'Yield &amp; Quality'!W6&lt;'Dockage Schedule'!$AD$15,'Dockage Schedule'!$AN$14,'Yield &amp; Quality'!W6&lt;'Dockage Schedule'!$AD$16,'Dockage Schedule'!$AN$15,'Yield &amp; Quality'!W6&lt;'Dockage Schedule'!$AD$17,'Dockage Schedule'!$AN$16,'Yield &amp; Quality'!W6&lt;'Dockage Schedule'!$AD$18,'Dockage Schedule'!$AN$17,'Yield &amp; Quality'!W6&lt;'Dockage Schedule'!$AD$19,'Dockage Schedule'!$AN$18,'Yield &amp; Quality'!W6&lt;'Dockage Schedule'!$AD$20,'Dockage Schedule'!$AN$19,'Yield &amp; Quality'!W6&lt;'Dockage Schedule'!$AD$21,'Dockage Schedule'!$AN$20,'Yield &amp; Quality'!W6&lt;'Dockage Schedule'!$AD$21,'Dockage Schedule'!$AN$22,'Yield &amp; Quality'!W6&lt;'Dockage Schedule'!$AD$22,'Dockage Schedule'!$AN$23,'Yield &amp; Quality'!W6&lt;'Dockage Schedule'!$AD$24,'Dockage Schedule'!$AN$24,'Yield &amp; Quality'!W6&lt;'Dockage Schedule'!$AD$25,'Dockage Schedule'!$AN$24,'Yield &amp; Quality'!W6&gt;='Dockage Schedule'!$AD$25,-500)-_xlfn.IFS('Yield &amp; Quality'!M6&lt;'Dockage Schedule'!$C$4,0,'Yield &amp; Quality'!M6&lt;'Dockage Schedule'!$C$5,'Dockage Schedule'!$M$4,'Yield &amp; Quality'!M6&lt;'Dockage Schedule'!$C$6,'Dockage Schedule'!$M$5,'Yield &amp; Quality'!M6&lt;'Dockage Schedule'!$C$6,'Dockage Schedule'!$M$7,'Yield &amp; Quality'!M6&lt;'Dockage Schedule'!$C$7,'Dockage Schedule'!$M$8,'Yield &amp; Quality'!M6&lt;'Dockage Schedule'!$C$8,'Dockage Schedule'!$M$9,'Yield &amp; Quality'!M6&lt;'Dockage Schedule'!$C$10,'Dockage Schedule'!$M$9,'Yield &amp; Quality'!M6&lt;'Dockage Schedule'!$C$10,'Dockage Schedule'!$M$11,'Yield &amp; Quality'!M6&lt;'Dockage Schedule'!$C$12,'Dockage Schedule'!$M$11,'Yield &amp; Quality'!M6&lt;'Dockage Schedule'!$C$13,'Dockage Schedule'!$M$12,'Yield &amp; Quality'!M6&lt;'Dockage Schedule'!$C$14,'Dockage Schedule'!$M$13,'Yield &amp; Quality'!M6&lt;'Dockage Schedule'!$C$15,'Dockage Schedule'!$M$14,'Yield &amp; Quality'!M6&lt;'Dockage Schedule'!$C$16,'Dockage Schedule'!$M$15,'Yield &amp; Quality'!M6&lt;'Dockage Schedule'!$C$17,'Dockage Schedule'!$M$16,'Yield &amp; Quality'!M6&lt;'Dockage Schedule'!$C$18,'Dockage Schedule'!$M$17,'Yield &amp; Quality'!M6&lt;'Dockage Schedule'!$C$19,'Dockage Schedule'!$M$18,'Yield &amp; Quality'!M6&lt;'Dockage Schedule'!$C$20,'Dockage Schedule'!$M$19,'Yield &amp; Quality'!M6&lt;'Dockage Schedule'!$C$21,'Dockage Schedule'!$M$20,'Yield &amp; Quality'!M6&lt;'Dockage Schedule'!$C$22,'Dockage Schedule'!$M$21,'Yield &amp; Quality'!M6&lt;'Dockage Schedule'!$C$23,'Dockage Schedule'!$M$22,'Yield &amp; Quality'!M6&lt;'Dockage Schedule'!$C$24,'Dockage Schedule'!$M$23,'Yield &amp; Quality'!M6&gt;='Dockage Schedule'!D12,'Dockage Schedule'!N12)</f>
        <v>0</v>
      </c>
      <c r="N11" s="29" cm="1">
        <f t="array" ref="N11">_xlfn.IFS('Yield &amp; Quality'!S6&gt;='Dockage Schedule'!$P$4,'Dockage Schedule'!$AA$4,'Yield &amp; Quality'!S6&gt;='Dockage Schedule'!$P$5,'Dockage Schedule'!$AA$5,'Yield &amp; Quality'!S6&gt;='Dockage Schedule'!$P$6,'Dockage Schedule'!$AA$6,'Yield &amp; Quality'!S6&gt;='Dockage Schedule'!$P$7,'Dockage Schedule'!$AA$7,'Yield &amp; Quality'!S6&gt;='Dockage Schedule'!$P$8,'Dockage Schedule'!$AA$8,'Yield &amp; Quality'!S6&gt;='Dockage Schedule'!$P$9,'Dockage Schedule'!$AA$9,'Yield &amp; Quality'!S6&gt;='Dockage Schedule'!$P$10,'Dockage Schedule'!$AA$10,'Yield &amp; Quality'!S6&gt;='Dockage Schedule'!$P$11,'Dockage Schedule'!$AA$11,'Yield &amp; Quality'!S6&gt;='Dockage Schedule'!$P$12,'Dockage Schedule'!$AA$12,'Yield &amp; Quality'!S6&gt;='Dockage Schedule'!$P$13,'Dockage Schedule'!$AA$13,'Yield &amp; Quality'!S6&gt;='Dockage Schedule'!$P$14,'Dockage Schedule'!$AA$14,'Yield &amp; Quality'!S6&gt;='Dockage Schedule'!$P$15,'Dockage Schedule'!$AA$15,'Yield &amp; Quality'!S6&gt;='Dockage Schedule'!$P$16,'Dockage Schedule'!$AA$16,'Yield &amp; Quality'!S6&gt;='Dockage Schedule'!$P$17,'Dockage Schedule'!$AA$17,'Yield &amp; Quality'!S6&gt;='Dockage Schedule'!$P$18,'Dockage Schedule'!$AA$18,'Yield &amp; Quality'!S6&gt;='Dockage Schedule'!$P$19,'Dockage Schedule'!$AA$19,'Yield &amp; Quality'!S6&gt;='Dockage Schedule'!$P$20,'Dockage Schedule'!$AA$20,'Yield &amp; Quality'!S6&gt;='Dockage Schedule'!$P$21,'Dockage Schedule'!$AA$21,'Yield &amp; Quality'!S6&gt;='Dockage Schedule'!$P$22,'Dockage Schedule'!$AA$22,'Yield &amp; Quality'!S6&gt;='Dockage Schedule'!$P$23,'Dockage Schedule'!$AA$23,'Yield &amp; Quality'!S6&gt;='Dockage Schedule'!$P$24,'Dockage Schedule'!$AA$24,'Yield &amp; Quality'!S6&gt;='Dockage Schedule'!$P$25,'Dockage Schedule'!$AA$25,'Yield &amp; Quality'!S6&gt;='Dockage Schedule'!$P$26,'Dockage Schedule'!$AA$26,'Yield &amp; Quality'!S6&gt;='Dockage Schedule'!$P$27,'Dockage Schedule'!$AA$27,'Yield &amp; Quality'!S6&lt;'Dockage Schedule'!$P$27,'Dockage Schedule'!$AA$27)+_xlfn.IFS('Yield &amp; Quality'!X6&lt;'Dockage Schedule'!$AD$4,'Dockage Schedule'!$AN$3,'Yield &amp; Quality'!X6&lt;'Dockage Schedule'!$AD$5,'Dockage Schedule'!$AN$4,'Yield &amp; Quality'!X6&lt;'Dockage Schedule'!$AD$6,'Dockage Schedule'!$AN$5,'Yield &amp; Quality'!X6&lt;'Dockage Schedule'!$AD$7,'Dockage Schedule'!$AN$6,'Yield &amp; Quality'!X6&lt;'Dockage Schedule'!$AD$8,'Dockage Schedule'!$AN$7,'Yield &amp; Quality'!X6&lt;'Dockage Schedule'!$AD$9,'Dockage Schedule'!$AN$8,'Yield &amp; Quality'!X6&lt;'Dockage Schedule'!$AD$10,'Dockage Schedule'!$AN$9,'Yield &amp; Quality'!X6&lt;'Dockage Schedule'!$AD$11,'Dockage Schedule'!$AN$10,'Yield &amp; Quality'!X6&lt;'Dockage Schedule'!$AD$12,'Dockage Schedule'!$AN$11,'Yield &amp; Quality'!X6&lt;'Dockage Schedule'!$AD$13,'Dockage Schedule'!$AN$12,'Yield &amp; Quality'!X6&lt;'Dockage Schedule'!$AD$14,'Dockage Schedule'!$AN$13,'Yield &amp; Quality'!X6&lt;'Dockage Schedule'!$AD$15,'Dockage Schedule'!$AN$14,'Yield &amp; Quality'!X6&lt;'Dockage Schedule'!$AD$16,'Dockage Schedule'!$AN$15,'Yield &amp; Quality'!X6&lt;'Dockage Schedule'!$AD$17,'Dockage Schedule'!$AN$16,'Yield &amp; Quality'!X6&lt;'Dockage Schedule'!$AD$18,'Dockage Schedule'!$AN$17,'Yield &amp; Quality'!X6&lt;'Dockage Schedule'!$AD$19,'Dockage Schedule'!$AN$18,'Yield &amp; Quality'!X6&lt;'Dockage Schedule'!$AD$20,'Dockage Schedule'!$AN$19,'Yield &amp; Quality'!X6&lt;'Dockage Schedule'!$AD$21,'Dockage Schedule'!$AN$20,'Yield &amp; Quality'!X6&lt;'Dockage Schedule'!$AD$21,'Dockage Schedule'!$AN$22,'Yield &amp; Quality'!X6&lt;'Dockage Schedule'!$AD$22,'Dockage Schedule'!$AN$23,'Yield &amp; Quality'!X6&lt;'Dockage Schedule'!$AD$24,'Dockage Schedule'!$AN$24,'Yield &amp; Quality'!X6&lt;'Dockage Schedule'!$AD$25,'Dockage Schedule'!$AN$24,'Yield &amp; Quality'!X6&gt;='Dockage Schedule'!$AD$25,-500)-_xlfn.IFS('Yield &amp; Quality'!N6&lt;'Dockage Schedule'!$C$4,0,'Yield &amp; Quality'!N6&lt;'Dockage Schedule'!$C$5,'Dockage Schedule'!$M$4,'Yield &amp; Quality'!N6&lt;'Dockage Schedule'!$C$6,'Dockage Schedule'!$M$5,'Yield &amp; Quality'!N6&lt;'Dockage Schedule'!$C$6,'Dockage Schedule'!$M$7,'Yield &amp; Quality'!N6&lt;'Dockage Schedule'!$C$7,'Dockage Schedule'!$M$8,'Yield &amp; Quality'!N6&lt;'Dockage Schedule'!$C$8,'Dockage Schedule'!$M$9,'Yield &amp; Quality'!N6&lt;'Dockage Schedule'!$C$10,'Dockage Schedule'!$M$9,'Yield &amp; Quality'!N6&lt;'Dockage Schedule'!$C$10,'Dockage Schedule'!$M$11,'Yield &amp; Quality'!N6&lt;'Dockage Schedule'!$C$12,'Dockage Schedule'!$M$11,'Yield &amp; Quality'!N6&lt;'Dockage Schedule'!$C$13,'Dockage Schedule'!$M$12,'Yield &amp; Quality'!N6&lt;'Dockage Schedule'!$C$14,'Dockage Schedule'!$M$13,'Yield &amp; Quality'!N6&lt;'Dockage Schedule'!$C$15,'Dockage Schedule'!$M$14,'Yield &amp; Quality'!N6&lt;'Dockage Schedule'!$C$16,'Dockage Schedule'!$M$15,'Yield &amp; Quality'!N6&lt;'Dockage Schedule'!$C$17,'Dockage Schedule'!$M$16,'Yield &amp; Quality'!N6&lt;'Dockage Schedule'!$C$18,'Dockage Schedule'!$M$17,'Yield &amp; Quality'!N6&lt;'Dockage Schedule'!$C$19,'Dockage Schedule'!$M$18,'Yield &amp; Quality'!N6&lt;'Dockage Schedule'!$C$20,'Dockage Schedule'!$M$19,'Yield &amp; Quality'!N6&lt;'Dockage Schedule'!$C$21,'Dockage Schedule'!$M$20,'Yield &amp; Quality'!N6&lt;'Dockage Schedule'!$C$22,'Dockage Schedule'!$M$21,'Yield &amp; Quality'!N6&lt;'Dockage Schedule'!$C$23,'Dockage Schedule'!$M$22,'Yield &amp; Quality'!N6&lt;'Dockage Schedule'!$C$24,'Dockage Schedule'!$M$23,'Yield &amp; Quality'!N6&gt;='Dockage Schedule'!E12,'Dockage Schedule'!O12)</f>
        <v>-0.18</v>
      </c>
      <c r="O11" s="68" cm="1">
        <f t="array" ref="O11">_xlfn.IFS('Yield &amp; Quality'!T6&gt;='Dockage Schedule'!$P$4,'Dockage Schedule'!$AA$4,'Yield &amp; Quality'!T6&gt;='Dockage Schedule'!$P$5,'Dockage Schedule'!$AA$5,'Yield &amp; Quality'!T6&gt;='Dockage Schedule'!$P$6,'Dockage Schedule'!$AA$6,'Yield &amp; Quality'!T6&gt;='Dockage Schedule'!$P$7,'Dockage Schedule'!$AA$7,'Yield &amp; Quality'!T6&gt;='Dockage Schedule'!$P$8,'Dockage Schedule'!$AA$8,'Yield &amp; Quality'!T6&gt;='Dockage Schedule'!$P$9,'Dockage Schedule'!$AA$9,'Yield &amp; Quality'!T6&gt;='Dockage Schedule'!$P$10,'Dockage Schedule'!$AA$10,'Yield &amp; Quality'!T6&gt;='Dockage Schedule'!$P$11,'Dockage Schedule'!$AA$11,'Yield &amp; Quality'!T6&gt;='Dockage Schedule'!$P$12,'Dockage Schedule'!$AA$12,'Yield &amp; Quality'!T6&gt;='Dockage Schedule'!$P$13,'Dockage Schedule'!$AA$13,'Yield &amp; Quality'!T6&gt;='Dockage Schedule'!$P$14,'Dockage Schedule'!$AA$14,'Yield &amp; Quality'!T6&gt;='Dockage Schedule'!$P$15,'Dockage Schedule'!$AA$15,'Yield &amp; Quality'!T6&gt;='Dockage Schedule'!$P$16,'Dockage Schedule'!$AA$16,'Yield &amp; Quality'!T6&gt;='Dockage Schedule'!$P$17,'Dockage Schedule'!$AA$17,'Yield &amp; Quality'!T6&gt;='Dockage Schedule'!$P$18,'Dockage Schedule'!$AA$18,'Yield &amp; Quality'!T6&gt;='Dockage Schedule'!$P$19,'Dockage Schedule'!$AA$19,'Yield &amp; Quality'!T6&gt;='Dockage Schedule'!$P$20,'Dockage Schedule'!$AA$20,'Yield &amp; Quality'!T6&gt;='Dockage Schedule'!$P$21,'Dockage Schedule'!$AA$21,'Yield &amp; Quality'!T6&gt;='Dockage Schedule'!$P$22,'Dockage Schedule'!$AA$22,'Yield &amp; Quality'!T6&gt;='Dockage Schedule'!$P$23,'Dockage Schedule'!$AA$23,'Yield &amp; Quality'!T6&gt;='Dockage Schedule'!$P$24,'Dockage Schedule'!$AA$24,'Yield &amp; Quality'!T6&gt;='Dockage Schedule'!$P$25,'Dockage Schedule'!$AA$25,'Yield &amp; Quality'!T6&gt;='Dockage Schedule'!$P$26,'Dockage Schedule'!$AA$26,'Yield &amp; Quality'!T6&gt;='Dockage Schedule'!$P$27,'Dockage Schedule'!$AA$27,'Yield &amp; Quality'!T6&lt;'Dockage Schedule'!$P$27,'Dockage Schedule'!$AA$27)+_xlfn.IFS('Yield &amp; Quality'!Y6&lt;'Dockage Schedule'!$AD$4,'Dockage Schedule'!$AN$3,'Yield &amp; Quality'!Y6&lt;'Dockage Schedule'!$AD$5,'Dockage Schedule'!$AN$4,'Yield &amp; Quality'!Y6&lt;'Dockage Schedule'!$AD$6,'Dockage Schedule'!$AN$5,'Yield &amp; Quality'!Y6&lt;'Dockage Schedule'!$AD$7,'Dockage Schedule'!$AN$6,'Yield &amp; Quality'!Y6&lt;'Dockage Schedule'!$AD$8,'Dockage Schedule'!$AN$7,'Yield &amp; Quality'!Y6&lt;'Dockage Schedule'!$AD$9,'Dockage Schedule'!$AN$8,'Yield &amp; Quality'!Y6&lt;'Dockage Schedule'!$AD$10,'Dockage Schedule'!$AN$9,'Yield &amp; Quality'!Y6&lt;'Dockage Schedule'!$AD$11,'Dockage Schedule'!$AN$10,'Yield &amp; Quality'!Y6&lt;'Dockage Schedule'!$AD$12,'Dockage Schedule'!$AN$11,'Yield &amp; Quality'!Y6&lt;'Dockage Schedule'!$AD$13,'Dockage Schedule'!$AN$12,'Yield &amp; Quality'!Y6&lt;'Dockage Schedule'!$AD$14,'Dockage Schedule'!$AN$13,'Yield &amp; Quality'!Y6&lt;'Dockage Schedule'!$AD$15,'Dockage Schedule'!$AN$14,'Yield &amp; Quality'!Y6&lt;'Dockage Schedule'!$AD$16,'Dockage Schedule'!$AN$15,'Yield &amp; Quality'!Y6&lt;'Dockage Schedule'!$AD$17,'Dockage Schedule'!$AN$16,'Yield &amp; Quality'!Y6&lt;'Dockage Schedule'!$AD$18,'Dockage Schedule'!$AN$17,'Yield &amp; Quality'!Y6&lt;'Dockage Schedule'!$AD$19,'Dockage Schedule'!$AN$18,'Yield &amp; Quality'!Y6&lt;'Dockage Schedule'!$AD$20,'Dockage Schedule'!$AN$19,'Yield &amp; Quality'!Y6&lt;'Dockage Schedule'!$AD$21,'Dockage Schedule'!$AN$20,'Yield &amp; Quality'!Y6&lt;'Dockage Schedule'!$AD$21,'Dockage Schedule'!$AN$22,'Yield &amp; Quality'!Y6&lt;'Dockage Schedule'!$AD$22,'Dockage Schedule'!$AN$23,'Yield &amp; Quality'!Y6&lt;'Dockage Schedule'!$AD$24,'Dockage Schedule'!$AN$24,'Yield &amp; Quality'!Y6&lt;'Dockage Schedule'!$AD$25,'Dockage Schedule'!$AN$24,'Yield &amp; Quality'!Y6&gt;='Dockage Schedule'!$AD$25,-500)-_xlfn.IFS('Yield &amp; Quality'!O6&lt;'Dockage Schedule'!$C$4,0,'Yield &amp; Quality'!O6&lt;'Dockage Schedule'!$C$5,'Dockage Schedule'!$M$4,'Yield &amp; Quality'!O6&lt;'Dockage Schedule'!$C$6,'Dockage Schedule'!$M$5,'Yield &amp; Quality'!O6&lt;'Dockage Schedule'!$C$6,'Dockage Schedule'!$M$7,'Yield &amp; Quality'!O6&lt;'Dockage Schedule'!$C$7,'Dockage Schedule'!$M$8,'Yield &amp; Quality'!O6&lt;'Dockage Schedule'!$C$8,'Dockage Schedule'!$M$9,'Yield &amp; Quality'!O6&lt;'Dockage Schedule'!$C$10,'Dockage Schedule'!$M$9,'Yield &amp; Quality'!O6&lt;'Dockage Schedule'!$C$10,'Dockage Schedule'!$M$11,'Yield &amp; Quality'!O6&lt;'Dockage Schedule'!$C$12,'Dockage Schedule'!$M$11,'Yield &amp; Quality'!O6&lt;'Dockage Schedule'!$C$13,'Dockage Schedule'!$M$12,'Yield &amp; Quality'!O6&lt;'Dockage Schedule'!$C$14,'Dockage Schedule'!$M$13,'Yield &amp; Quality'!O6&lt;'Dockage Schedule'!$C$15,'Dockage Schedule'!$M$14,'Yield &amp; Quality'!O6&lt;'Dockage Schedule'!$C$16,'Dockage Schedule'!$M$15,'Yield &amp; Quality'!O6&lt;'Dockage Schedule'!$C$17,'Dockage Schedule'!$M$16,'Yield &amp; Quality'!O6&lt;'Dockage Schedule'!$C$18,'Dockage Schedule'!$M$17,'Yield &amp; Quality'!O6&lt;'Dockage Schedule'!$C$19,'Dockage Schedule'!$M$18,'Yield &amp; Quality'!O6&lt;'Dockage Schedule'!$C$20,'Dockage Schedule'!$M$19,'Yield &amp; Quality'!O6&lt;'Dockage Schedule'!$C$21,'Dockage Schedule'!$M$20,'Yield &amp; Quality'!O6&lt;'Dockage Schedule'!$C$22,'Dockage Schedule'!$M$21,'Yield &amp; Quality'!O6&lt;'Dockage Schedule'!$C$23,'Dockage Schedule'!$M$22,'Yield &amp; Quality'!O6&lt;'Dockage Schedule'!$C$24,'Dockage Schedule'!$M$23,'Yield &amp; Quality'!O6&gt;='Dockage Schedule'!F12,'Dockage Schedule'!P12)</f>
        <v>0</v>
      </c>
      <c r="Q11" s="66">
        <f>(('Yield &amp; Quality'!G6*((100-'Partial Returns'!G11)/100))*($C$3+L11))+($C$4*'Yield &amp; Quality'!AA6)</f>
        <v>744.49457085411325</v>
      </c>
      <c r="R11" s="7">
        <f>(('Yield &amp; Quality'!H6*((100-'Partial Returns'!H11)/100))*($C$3+M11))+($C$4*'Yield &amp; Quality'!AB6)</f>
        <v>696.10820781109078</v>
      </c>
      <c r="S11" s="7">
        <f>(('Yield &amp; Quality'!I6*((100-'Partial Returns'!I11)/100))*($C$3+N11))+($C$4*'Yield &amp; Quality'!AC6)</f>
        <v>860.06635966205204</v>
      </c>
      <c r="T11" s="8">
        <f>(('Yield &amp; Quality'!J6*((100-'Partial Returns'!J11)/100))*($C$3+O11))+($C$4*'Yield &amp; Quality'!AD6)</f>
        <v>1008.068069279261</v>
      </c>
      <c r="U11" s="5"/>
      <c r="V11" s="66" cm="1">
        <f t="array" ref="V11">_xlfn.IFS('Yield &amp; Quality'!B6='Treatment Costs'!$A$3,'Treatment Costs'!$K$3,'Yield &amp; Quality'!B6='Treatment Costs'!$A$4,'Treatment Costs'!$K$4,'Yield &amp; Quality'!B6='Treatment Costs'!$A$5,'Treatment Costs'!$K$5,'Yield &amp; Quality'!B6='Treatment Costs'!$A$6,'Treatment Costs'!$K$6,'Yield &amp; Quality'!B6='Treatment Costs'!$A$7,'Treatment Costs'!$K$7,'Yield &amp; Quality'!B6='Treatment Costs'!$A$8,'Treatment Costs'!$K$8,'Yield &amp; Quality'!B6='Treatment Costs'!$A$9,'Treatment Costs'!$K$9,'Yield &amp; Quality'!B6='Treatment Costs'!$A$10,'Treatment Costs'!$K$10,'Yield &amp; Quality'!B6='Treatment Costs'!$A$11,'Treatment Costs'!$K$11,'Yield &amp; Quality'!B6='Treatment Costs'!$A$12,'Treatment Costs'!$K$12,'Yield &amp; Quality'!B6='Treatment Costs'!$A$13,'Treatment Costs'!$K$13,'Yield &amp; Quality'!B6='Treatment Costs'!$A$14,'Treatment Costs'!$K$14,'Yield &amp; Quality'!B6='Treatment Costs'!$A$15,'Treatment Costs'!$K$15,'Yield &amp; Quality'!B6='Treatment Costs'!$A$16,'Treatment Costs'!$K$16)</f>
        <v>89.217857142857142</v>
      </c>
      <c r="W11" s="7" cm="1">
        <f t="array" ref="W11">_xlfn.IFS('Yield &amp; Quality'!C6='Treatment Costs'!$A$3,'Treatment Costs'!$W$3,'Yield &amp; Quality'!C6='Treatment Costs'!$A$4,'Treatment Costs'!$W$4,'Yield &amp; Quality'!C6='Treatment Costs'!$A$5,'Treatment Costs'!$W$5,'Yield &amp; Quality'!C6='Treatment Costs'!$A$6,'Treatment Costs'!$W$6,'Yield &amp; Quality'!C6='Treatment Costs'!$A$7,'Treatment Costs'!$W$7,'Yield &amp; Quality'!C6='Treatment Costs'!$A$8,'Treatment Costs'!$W$8,'Yield &amp; Quality'!C6='Treatment Costs'!$A$9,'Treatment Costs'!$W$9,'Yield &amp; Quality'!C6='Treatment Costs'!$A$10,'Treatment Costs'!$W$10,'Yield &amp; Quality'!C6='Treatment Costs'!$A$11,'Treatment Costs'!$W$11,'Yield &amp; Quality'!C6='Treatment Costs'!$A$12,'Treatment Costs'!$W$12,'Yield &amp; Quality'!C6='Treatment Costs'!$A$13,'Treatment Costs'!$W$13,'Yield &amp; Quality'!C6='Treatment Costs'!$A$14,'Treatment Costs'!$W$14,'Yield &amp; Quality'!C6='Treatment Costs'!$A$15,'Treatment Costs'!$W$15,'Yield &amp; Quality'!C6='Treatment Costs'!$A$16,'Treatment Costs'!$W$16)</f>
        <v>175.04642857142858</v>
      </c>
      <c r="X11" s="7" cm="1">
        <f t="array" ref="X11">_xlfn.IFS('Yield &amp; Quality'!D6='Treatment Costs'!$A$3,'Treatment Costs'!$K$3,'Yield &amp; Quality'!D6='Treatment Costs'!$A$4,'Treatment Costs'!$K$4,'Yield &amp; Quality'!D6='Treatment Costs'!$A$5,'Treatment Costs'!$K$5,'Yield &amp; Quality'!D6='Treatment Costs'!$A$6,'Treatment Costs'!$K$6,'Yield &amp; Quality'!D6='Treatment Costs'!$A$7,'Treatment Costs'!$K$7,'Yield &amp; Quality'!D6='Treatment Costs'!$A$8,'Treatment Costs'!$K$8,'Yield &amp; Quality'!D6='Treatment Costs'!$A$9,'Treatment Costs'!$K$9,'Yield &amp; Quality'!D6='Treatment Costs'!$A$10,'Treatment Costs'!$K$10,'Yield &amp; Quality'!D6='Treatment Costs'!$A$11,'Treatment Costs'!$K$11,'Yield &amp; Quality'!D6='Treatment Costs'!$A$12,'Treatment Costs'!$K$12,'Yield &amp; Quality'!D6='Treatment Costs'!$A$13,'Treatment Costs'!$K$13,'Yield &amp; Quality'!D6='Treatment Costs'!$A$14,'Treatment Costs'!$K$14,'Yield &amp; Quality'!D6='Treatment Costs'!$A$15,'Treatment Costs'!$K$15,'Yield &amp; Quality'!D6='Treatment Costs'!$A$16,'Treatment Costs'!$K$16)</f>
        <v>98.121428571428567</v>
      </c>
      <c r="Y11" s="8" cm="1">
        <f t="array" ref="Y11">_xlfn.IFS('Yield &amp; Quality'!E6='Treatment Costs'!$A$3,'Treatment Costs'!$W$3,'Yield &amp; Quality'!E6='Treatment Costs'!$A$4,'Treatment Costs'!$W$4,'Yield &amp; Quality'!E6='Treatment Costs'!$A$5,'Treatment Costs'!$W$5,'Yield &amp; Quality'!E6='Treatment Costs'!$A$6,'Treatment Costs'!$W$6,'Yield &amp; Quality'!E6='Treatment Costs'!$A$7,'Treatment Costs'!$W$7,'Yield &amp; Quality'!E6='Treatment Costs'!$A$8,'Treatment Costs'!$W$8,'Yield &amp; Quality'!E6='Treatment Costs'!$A$9,'Treatment Costs'!$W$9,'Yield &amp; Quality'!E6='Treatment Costs'!$A$10,'Treatment Costs'!$W$10,'Yield &amp; Quality'!E6='Treatment Costs'!$A$11,'Treatment Costs'!$W$11,'Yield &amp; Quality'!E6='Treatment Costs'!$A$12,'Treatment Costs'!$W$12,'Yield &amp; Quality'!E6='Treatment Costs'!$A$13,'Treatment Costs'!$W$13,'Yield &amp; Quality'!E6='Treatment Costs'!$A$14,'Treatment Costs'!$W$14,'Yield &amp; Quality'!E6='Treatment Costs'!$A$15,'Treatment Costs'!$W$15,'Yield &amp; Quality'!E6='Treatment Costs'!$A$16,'Treatment Costs'!$W$16)</f>
        <v>155.79642857142858</v>
      </c>
      <c r="AA11" s="66">
        <f>(('Yield &amp; Quality'!G6*((100-'Partial Returns'!G11)/100))*($C$3+L11))+($C$4*'Yield &amp; Quality'!AA6)-V11</f>
        <v>655.27671371125609</v>
      </c>
      <c r="AB11" s="7">
        <f>(('Yield &amp; Quality'!H6*((100-'Partial Returns'!H11)/100))*($C$3+M11))+($C$4*'Yield &amp; Quality'!AB6)-W11</f>
        <v>521.0617792396622</v>
      </c>
      <c r="AC11" s="7">
        <f>(('Yield &amp; Quality'!I6*((100-'Partial Returns'!I11)/100))*($C$3+N11))+($C$4*'Yield &amp; Quality'!AC6)-X11</f>
        <v>761.94493109062341</v>
      </c>
      <c r="AD11" s="8">
        <f>(('Yield &amp; Quality'!J6*((100-'Partial Returns'!J11)/100))*($C$3+O11))+($C$4*'Yield &amp; Quality'!AD6)-Y11</f>
        <v>852.27164070783238</v>
      </c>
    </row>
    <row r="12" spans="1:30" x14ac:dyDescent="0.25">
      <c r="A12">
        <v>1.4</v>
      </c>
      <c r="B12" s="66">
        <f>($C$3*'Yield &amp; Quality'!G7)+($C$4*'Yield &amp; Quality'!AA7)</f>
        <v>725.94234703540508</v>
      </c>
      <c r="C12" s="7">
        <f>($C$3*'Yield &amp; Quality'!H7)+($C$4*'Yield &amp; Quality'!AB7)</f>
        <v>783.6419976899781</v>
      </c>
      <c r="D12" s="7">
        <f>($C$3*'Yield &amp; Quality'!I7)+($C$4*'Yield &amp; Quality'!AC7)</f>
        <v>1059.8377072836158</v>
      </c>
      <c r="E12" s="8">
        <f>($C$3*'Yield &amp; Quality'!J7)+($C$4*'Yield &amp; Quality'!AD7)</f>
        <v>1019.6236306926529</v>
      </c>
      <c r="G12" s="61" cm="1">
        <f t="array" ref="G12">_xlfn.IFS('Yield &amp; Quality'!L7&lt;'Dockage Schedule'!$C$29,0,'Yield &amp; Quality'!L7&lt;'Dockage Schedule'!$C$30,'Dockage Schedule'!$M$29,'Yield &amp; Quality'!L7&lt;'Dockage Schedule'!$C$31,'Dockage Schedule'!$M$30,'Yield &amp; Quality'!L7&lt;'Dockage Schedule'!$C$32,'Dockage Schedule'!$M$31,'Yield &amp; Quality'!L7&lt;'Dockage Schedule'!$C$33,'Dockage Schedule'!$M$32,'Yield &amp; Quality'!L7&lt;'Dockage Schedule'!$C$34,'Dockage Schedule'!$M$33,'Yield &amp; Quality'!L7&lt;'Dockage Schedule'!$C$35,'Dockage Schedule'!$M$34,'Yield &amp; Quality'!L7&lt;'Dockage Schedule'!$C$36,'Dockage Schedule'!$M$35,'Yield &amp; Quality'!L7&lt;'Dockage Schedule'!$C$37,'Dockage Schedule'!$M$36,'Yield &amp; Quality'!L7&lt;'Dockage Schedule'!$C$38,'Dockage Schedule'!$M$37,'Yield &amp; Quality'!L7&lt;'Dockage Schedule'!$C$39,'Dockage Schedule'!$M$38,'Yield &amp; Quality'!L7&lt;'Dockage Schedule'!$C$40,'Dockage Schedule'!$M$39,'Yield &amp; Quality'!L7&lt;'Dockage Schedule'!$C$41,'Dockage Schedule'!$M$40,'Yield &amp; Quality'!L7&lt;'Dockage Schedule'!$C$42,'Dockage Schedule'!$M$41,'Yield &amp; Quality'!L7&lt;'Dockage Schedule'!$C$43,'Dockage Schedule'!$M$42,'Yield &amp; Quality'!L7&lt;'Dockage Schedule'!$C$44,'Dockage Schedule'!$M$43,'Yield &amp; Quality'!L7&lt;'Dockage Schedule'!$C$45,'Dockage Schedule'!$M$44,'Yield &amp; Quality'!L7&lt;'Dockage Schedule'!$C$46,'Dockage Schedule'!$M$45,'Yield &amp; Quality'!L7&lt;'Dockage Schedule'!$C$47,'Dockage Schedule'!$M$46,'Yield &amp; Quality'!L7&lt;'Dockage Schedule'!$C$48,'Dockage Schedule'!$M$47,'Yield &amp; Quality'!L7&lt;'Dockage Schedule'!$C$49,'Dockage Schedule'!M37,'Yield &amp; Quality'!L7&gt;='Dockage Schedule'!$C$49,'Dockage Schedule'!$M$49)</f>
        <v>0</v>
      </c>
      <c r="H12" cm="1">
        <f t="array" ref="H12">_xlfn.IFS('Yield &amp; Quality'!M7&lt;'Dockage Schedule'!$C$29,0,'Yield &amp; Quality'!M7&lt;'Dockage Schedule'!$C$30,'Dockage Schedule'!$M$29,'Yield &amp; Quality'!M7&lt;'Dockage Schedule'!$C$31,'Dockage Schedule'!$M$30,'Yield &amp; Quality'!M7&lt;'Dockage Schedule'!$C$32,'Dockage Schedule'!$M$31,'Yield &amp; Quality'!M7&lt;'Dockage Schedule'!$C$33,'Dockage Schedule'!$M$32,'Yield &amp; Quality'!M7&lt;'Dockage Schedule'!$C$34,'Dockage Schedule'!$M$33,'Yield &amp; Quality'!M7&lt;'Dockage Schedule'!$C$35,'Dockage Schedule'!$M$34,'Yield &amp; Quality'!M7&lt;'Dockage Schedule'!$C$36,'Dockage Schedule'!$M$35,'Yield &amp; Quality'!M7&lt;'Dockage Schedule'!$C$37,'Dockage Schedule'!$M$36,'Yield &amp; Quality'!M7&lt;'Dockage Schedule'!$C$38,'Dockage Schedule'!$M$37,'Yield &amp; Quality'!M7&lt;'Dockage Schedule'!$C$39,'Dockage Schedule'!$M$38,'Yield &amp; Quality'!M7&lt;'Dockage Schedule'!$C$40,'Dockage Schedule'!$M$39,'Yield &amp; Quality'!M7&lt;'Dockage Schedule'!$C$41,'Dockage Schedule'!$M$40,'Yield &amp; Quality'!M7&lt;'Dockage Schedule'!$C$42,'Dockage Schedule'!$M$41,'Yield &amp; Quality'!M7&lt;'Dockage Schedule'!$C$43,'Dockage Schedule'!$M$42,'Yield &amp; Quality'!M7&lt;'Dockage Schedule'!$C$44,'Dockage Schedule'!$M$43,'Yield &amp; Quality'!M7&lt;'Dockage Schedule'!$C$45,'Dockage Schedule'!$M$44,'Yield &amp; Quality'!M7&lt;'Dockage Schedule'!$C$46,'Dockage Schedule'!$M$45,'Yield &amp; Quality'!M7&lt;'Dockage Schedule'!$C$47,'Dockage Schedule'!$M$46,'Yield &amp; Quality'!M7&lt;'Dockage Schedule'!$C$48,'Dockage Schedule'!$M$47,'Yield &amp; Quality'!M7&lt;'Dockage Schedule'!$C$49,'Dockage Schedule'!N37,'Yield &amp; Quality'!M7&gt;='Dockage Schedule'!$C$49,'Dockage Schedule'!$M$49)</f>
        <v>0</v>
      </c>
      <c r="I12" cm="1">
        <f t="array" ref="I12">_xlfn.IFS('Yield &amp; Quality'!N7&lt;'Dockage Schedule'!$C$29,0,'Yield &amp; Quality'!N7&lt;'Dockage Schedule'!$C$30,'Dockage Schedule'!$M$29,'Yield &amp; Quality'!N7&lt;'Dockage Schedule'!$C$31,'Dockage Schedule'!$M$30,'Yield &amp; Quality'!N7&lt;'Dockage Schedule'!$C$32,'Dockage Schedule'!$M$31,'Yield &amp; Quality'!N7&lt;'Dockage Schedule'!$C$33,'Dockage Schedule'!$M$32,'Yield &amp; Quality'!N7&lt;'Dockage Schedule'!$C$34,'Dockage Schedule'!$M$33,'Yield &amp; Quality'!N7&lt;'Dockage Schedule'!$C$35,'Dockage Schedule'!$M$34,'Yield &amp; Quality'!N7&lt;'Dockage Schedule'!$C$36,'Dockage Schedule'!$M$35,'Yield &amp; Quality'!N7&lt;'Dockage Schedule'!$C$37,'Dockage Schedule'!$M$36,'Yield &amp; Quality'!N7&lt;'Dockage Schedule'!$C$38,'Dockage Schedule'!$M$37,'Yield &amp; Quality'!N7&lt;'Dockage Schedule'!$C$39,'Dockage Schedule'!$M$38,'Yield &amp; Quality'!N7&lt;'Dockage Schedule'!$C$40,'Dockage Schedule'!$M$39,'Yield &amp; Quality'!N7&lt;'Dockage Schedule'!$C$41,'Dockage Schedule'!$M$40,'Yield &amp; Quality'!N7&lt;'Dockage Schedule'!$C$42,'Dockage Schedule'!$M$41,'Yield &amp; Quality'!N7&lt;'Dockage Schedule'!$C$43,'Dockage Schedule'!$M$42,'Yield &amp; Quality'!N7&lt;'Dockage Schedule'!$C$44,'Dockage Schedule'!$M$43,'Yield &amp; Quality'!N7&lt;'Dockage Schedule'!$C$45,'Dockage Schedule'!$M$44,'Yield &amp; Quality'!N7&lt;'Dockage Schedule'!$C$46,'Dockage Schedule'!$M$45,'Yield &amp; Quality'!N7&lt;'Dockage Schedule'!$C$47,'Dockage Schedule'!$M$46,'Yield &amp; Quality'!N7&lt;'Dockage Schedule'!$C$48,'Dockage Schedule'!$M$47,'Yield &amp; Quality'!N7&lt;'Dockage Schedule'!$C$49,'Dockage Schedule'!O37,'Yield &amp; Quality'!N7&gt;='Dockage Schedule'!$C$49,'Dockage Schedule'!$M$49)</f>
        <v>0</v>
      </c>
      <c r="J12" s="62" cm="1">
        <f t="array" ref="J12">_xlfn.IFS('Yield &amp; Quality'!O7&lt;'Dockage Schedule'!$C$29,0,'Yield &amp; Quality'!O7&lt;'Dockage Schedule'!$C$30,'Dockage Schedule'!$M$29,'Yield &amp; Quality'!O7&lt;'Dockage Schedule'!$C$31,'Dockage Schedule'!$M$30,'Yield &amp; Quality'!O7&lt;'Dockage Schedule'!$C$32,'Dockage Schedule'!$M$31,'Yield &amp; Quality'!O7&lt;'Dockage Schedule'!$C$33,'Dockage Schedule'!$M$32,'Yield &amp; Quality'!O7&lt;'Dockage Schedule'!$C$34,'Dockage Schedule'!$M$33,'Yield &amp; Quality'!O7&lt;'Dockage Schedule'!$C$35,'Dockage Schedule'!$M$34,'Yield &amp; Quality'!O7&lt;'Dockage Schedule'!$C$36,'Dockage Schedule'!$M$35,'Yield &amp; Quality'!O7&lt;'Dockage Schedule'!$C$37,'Dockage Schedule'!$M$36,'Yield &amp; Quality'!O7&lt;'Dockage Schedule'!$C$38,'Dockage Schedule'!$M$37,'Yield &amp; Quality'!O7&lt;'Dockage Schedule'!$C$39,'Dockage Schedule'!$M$38,'Yield &amp; Quality'!O7&lt;'Dockage Schedule'!$C$40,'Dockage Schedule'!$M$39,'Yield &amp; Quality'!O7&lt;'Dockage Schedule'!$C$41,'Dockage Schedule'!$M$40,'Yield &amp; Quality'!O7&lt;'Dockage Schedule'!$C$42,'Dockage Schedule'!$M$41,'Yield &amp; Quality'!O7&lt;'Dockage Schedule'!$C$43,'Dockage Schedule'!$M$42,'Yield &amp; Quality'!O7&lt;'Dockage Schedule'!$C$44,'Dockage Schedule'!$M$43,'Yield &amp; Quality'!O7&lt;'Dockage Schedule'!$C$45,'Dockage Schedule'!$M$44,'Yield &amp; Quality'!O7&lt;'Dockage Schedule'!$C$46,'Dockage Schedule'!$M$45,'Yield &amp; Quality'!O7&lt;'Dockage Schedule'!$C$47,'Dockage Schedule'!$M$46,'Yield &amp; Quality'!O7&lt;'Dockage Schedule'!$C$48,'Dockage Schedule'!$M$47,'Yield &amp; Quality'!O7&lt;'Dockage Schedule'!$C$49,'Dockage Schedule'!P37,'Yield &amp; Quality'!O7&gt;='Dockage Schedule'!$C$49,'Dockage Schedule'!$M$49)</f>
        <v>0</v>
      </c>
      <c r="L12" s="67" cm="1">
        <f t="array" ref="L12">_xlfn.IFS('Yield &amp; Quality'!Q7&gt;='Dockage Schedule'!$P$4,'Dockage Schedule'!$AA$4,'Yield &amp; Quality'!Q7&gt;='Dockage Schedule'!$P$5,'Dockage Schedule'!$AA$5,'Yield &amp; Quality'!Q7&gt;='Dockage Schedule'!$P$6,'Dockage Schedule'!$AA$6,'Yield &amp; Quality'!Q7&gt;='Dockage Schedule'!$P$7,'Dockage Schedule'!$AA$7,'Yield &amp; Quality'!Q7&gt;='Dockage Schedule'!$P$8,'Dockage Schedule'!$AA$8,'Yield &amp; Quality'!Q7&gt;='Dockage Schedule'!$P$9,'Dockage Schedule'!$AA$9,'Yield &amp; Quality'!Q7&gt;='Dockage Schedule'!$P$10,'Dockage Schedule'!$AA$10,'Yield &amp; Quality'!Q7&gt;='Dockage Schedule'!$P$11,'Dockage Schedule'!$AA$11,'Yield &amp; Quality'!Q7&gt;='Dockage Schedule'!$P$12,'Dockage Schedule'!$AA$12,'Yield &amp; Quality'!Q7&gt;='Dockage Schedule'!$P$13,'Dockage Schedule'!$AA$13,'Yield &amp; Quality'!Q7&gt;='Dockage Schedule'!$P$14,'Dockage Schedule'!$AA$14,'Yield &amp; Quality'!Q7&gt;='Dockage Schedule'!$P$15,'Dockage Schedule'!$AA$15,'Yield &amp; Quality'!Q7&gt;='Dockage Schedule'!$P$16,'Dockage Schedule'!$AA$16,'Yield &amp; Quality'!Q7&gt;='Dockage Schedule'!$P$17,'Dockage Schedule'!$AA$17,'Yield &amp; Quality'!Q7&gt;='Dockage Schedule'!$P$18,'Dockage Schedule'!$AA$18,'Yield &amp; Quality'!Q7&gt;='Dockage Schedule'!$P$19,'Dockage Schedule'!$AA$19,'Yield &amp; Quality'!Q7&gt;='Dockage Schedule'!$P$20,'Dockage Schedule'!$AA$20,'Yield &amp; Quality'!Q7&gt;='Dockage Schedule'!$P$21,'Dockage Schedule'!$AA$21,'Yield &amp; Quality'!Q7&gt;='Dockage Schedule'!$P$22,'Dockage Schedule'!$AA$22,'Yield &amp; Quality'!Q7&gt;='Dockage Schedule'!$P$23,'Dockage Schedule'!$AA$23,'Yield &amp; Quality'!Q7&gt;='Dockage Schedule'!$P$24,'Dockage Schedule'!$AA$24,'Yield &amp; Quality'!Q7&gt;='Dockage Schedule'!$P$25,'Dockage Schedule'!$AA$25,'Yield &amp; Quality'!Q7&gt;='Dockage Schedule'!$P$26,'Dockage Schedule'!$AA$26,'Yield &amp; Quality'!Q7&gt;='Dockage Schedule'!$P$27,'Dockage Schedule'!$AA$27,'Yield &amp; Quality'!Q7&lt;'Dockage Schedule'!$P$27,'Dockage Schedule'!$AA$27)+_xlfn.IFS('Yield &amp; Quality'!V7&lt;'Dockage Schedule'!$AD$4,'Dockage Schedule'!$AN$3,'Yield &amp; Quality'!V7&lt;'Dockage Schedule'!$AD$5,'Dockage Schedule'!$AN$4,'Yield &amp; Quality'!V7&lt;'Dockage Schedule'!$AD$6,'Dockage Schedule'!$AN$5,'Yield &amp; Quality'!V7&lt;'Dockage Schedule'!$AD$7,'Dockage Schedule'!$AN$6,'Yield &amp; Quality'!V7&lt;'Dockage Schedule'!$AD$8,'Dockage Schedule'!$AN$7,'Yield &amp; Quality'!V7&lt;'Dockage Schedule'!$AD$9,'Dockage Schedule'!$AN$8,'Yield &amp; Quality'!V7&lt;'Dockage Schedule'!$AD$10,'Dockage Schedule'!$AN$9,'Yield &amp; Quality'!V7&lt;'Dockage Schedule'!$AD$11,'Dockage Schedule'!$AN$10,'Yield &amp; Quality'!V7&lt;'Dockage Schedule'!$AD$12,'Dockage Schedule'!$AN$11,'Yield &amp; Quality'!V7&lt;'Dockage Schedule'!$AD$13,'Dockage Schedule'!$AN$12,'Yield &amp; Quality'!V7&lt;'Dockage Schedule'!$AD$14,'Dockage Schedule'!$AN$13,'Yield &amp; Quality'!V7&lt;'Dockage Schedule'!$AD$15,'Dockage Schedule'!$AN$14,'Yield &amp; Quality'!V7&lt;'Dockage Schedule'!$AD$16,'Dockage Schedule'!$AN$15,'Yield &amp; Quality'!V7&lt;'Dockage Schedule'!$AD$17,'Dockage Schedule'!$AN$16,'Yield &amp; Quality'!V7&lt;'Dockage Schedule'!$AD$18,'Dockage Schedule'!$AN$17,'Yield &amp; Quality'!V7&lt;'Dockage Schedule'!$AD$19,'Dockage Schedule'!$AN$18,'Yield &amp; Quality'!V7&lt;'Dockage Schedule'!$AD$20,'Dockage Schedule'!$AN$19,'Yield &amp; Quality'!V7&lt;'Dockage Schedule'!$AD$21,'Dockage Schedule'!$AN$20,'Yield &amp; Quality'!V7&lt;'Dockage Schedule'!$AD$21,'Dockage Schedule'!$AN$22,'Yield &amp; Quality'!V7&lt;'Dockage Schedule'!$AD$22,'Dockage Schedule'!$AN$23,'Yield &amp; Quality'!V7&lt;'Dockage Schedule'!$AD$24,'Dockage Schedule'!$AN$24,'Yield &amp; Quality'!V7&lt;'Dockage Schedule'!$AD$25,'Dockage Schedule'!$AN$24,'Yield &amp; Quality'!V7&gt;='Dockage Schedule'!$AD$25,-500)-_xlfn.IFS('Yield &amp; Quality'!L7&lt;'Dockage Schedule'!$C$4,0,'Yield &amp; Quality'!L7&lt;'Dockage Schedule'!$C$5,'Dockage Schedule'!$M$4,'Yield &amp; Quality'!L7&lt;'Dockage Schedule'!$C$6,'Dockage Schedule'!$M$5,'Yield &amp; Quality'!L7&lt;'Dockage Schedule'!$C$6,'Dockage Schedule'!$M$7,'Yield &amp; Quality'!L7&lt;'Dockage Schedule'!$C$7,'Dockage Schedule'!$M$8,'Yield &amp; Quality'!L7&lt;'Dockage Schedule'!$C$8,'Dockage Schedule'!$M$9,'Yield &amp; Quality'!L7&lt;'Dockage Schedule'!$C$10,'Dockage Schedule'!$M$9,'Yield &amp; Quality'!L7&lt;'Dockage Schedule'!$C$10,'Dockage Schedule'!$M$11,'Yield &amp; Quality'!L7&lt;'Dockage Schedule'!$C$12,'Dockage Schedule'!$M$11,'Yield &amp; Quality'!L7&lt;'Dockage Schedule'!$C$13,'Dockage Schedule'!$M$12,'Yield &amp; Quality'!L7&lt;'Dockage Schedule'!$C$14,'Dockage Schedule'!$M$13,'Yield &amp; Quality'!L7&lt;'Dockage Schedule'!$C$15,'Dockage Schedule'!$M$14,'Yield &amp; Quality'!L7&lt;'Dockage Schedule'!$C$16,'Dockage Schedule'!$M$15,'Yield &amp; Quality'!L7&lt;'Dockage Schedule'!$C$17,'Dockage Schedule'!$M$16,'Yield &amp; Quality'!L7&lt;'Dockage Schedule'!$C$18,'Dockage Schedule'!$M$17,'Yield &amp; Quality'!L7&lt;'Dockage Schedule'!$C$19,'Dockage Schedule'!$M$18,'Yield &amp; Quality'!L7&lt;'Dockage Schedule'!$C$20,'Dockage Schedule'!$M$19,'Yield &amp; Quality'!L7&lt;'Dockage Schedule'!$C$21,'Dockage Schedule'!$M$20,'Yield &amp; Quality'!L7&lt;'Dockage Schedule'!$C$22,'Dockage Schedule'!$M$21,'Yield &amp; Quality'!L7&lt;'Dockage Schedule'!$C$23,'Dockage Schedule'!$M$22,'Yield &amp; Quality'!L7&lt;'Dockage Schedule'!$C$24,'Dockage Schedule'!$M$23,'Yield &amp; Quality'!L7&gt;='Dockage Schedule'!C13,'Dockage Schedule'!M13)</f>
        <v>-0.56000000000000005</v>
      </c>
      <c r="M12" s="29" cm="1">
        <f t="array" ref="M12">_xlfn.IFS('Yield &amp; Quality'!R7&gt;='Dockage Schedule'!$P$4,'Dockage Schedule'!$AA$4,'Yield &amp; Quality'!R7&gt;='Dockage Schedule'!$P$5,'Dockage Schedule'!$AA$5,'Yield &amp; Quality'!R7&gt;='Dockage Schedule'!$P$6,'Dockage Schedule'!$AA$6,'Yield &amp; Quality'!R7&gt;='Dockage Schedule'!$P$7,'Dockage Schedule'!$AA$7,'Yield &amp; Quality'!R7&gt;='Dockage Schedule'!$P$8,'Dockage Schedule'!$AA$8,'Yield &amp; Quality'!R7&gt;='Dockage Schedule'!$P$9,'Dockage Schedule'!$AA$9,'Yield &amp; Quality'!R7&gt;='Dockage Schedule'!$P$10,'Dockage Schedule'!$AA$10,'Yield &amp; Quality'!R7&gt;='Dockage Schedule'!$P$11,'Dockage Schedule'!$AA$11,'Yield &amp; Quality'!R7&gt;='Dockage Schedule'!$P$12,'Dockage Schedule'!$AA$12,'Yield &amp; Quality'!R7&gt;='Dockage Schedule'!$P$13,'Dockage Schedule'!$AA$13,'Yield &amp; Quality'!R7&gt;='Dockage Schedule'!$P$14,'Dockage Schedule'!$AA$14,'Yield &amp; Quality'!R7&gt;='Dockage Schedule'!$P$15,'Dockage Schedule'!$AA$15,'Yield &amp; Quality'!R7&gt;='Dockage Schedule'!$P$16,'Dockage Schedule'!$AA$16,'Yield &amp; Quality'!R7&gt;='Dockage Schedule'!$P$17,'Dockage Schedule'!$AA$17,'Yield &amp; Quality'!R7&gt;='Dockage Schedule'!$P$18,'Dockage Schedule'!$AA$18,'Yield &amp; Quality'!R7&gt;='Dockage Schedule'!$P$19,'Dockage Schedule'!$AA$19,'Yield &amp; Quality'!R7&gt;='Dockage Schedule'!$P$20,'Dockage Schedule'!$AA$20,'Yield &amp; Quality'!R7&gt;='Dockage Schedule'!$P$21,'Dockage Schedule'!$AA$21,'Yield &amp; Quality'!R7&gt;='Dockage Schedule'!$P$22,'Dockage Schedule'!$AA$22,'Yield &amp; Quality'!R7&gt;='Dockage Schedule'!$P$23,'Dockage Schedule'!$AA$23,'Yield &amp; Quality'!R7&gt;='Dockage Schedule'!$P$24,'Dockage Schedule'!$AA$24,'Yield &amp; Quality'!R7&gt;='Dockage Schedule'!$P$25,'Dockage Schedule'!$AA$25,'Yield &amp; Quality'!R7&gt;='Dockage Schedule'!$P$26,'Dockage Schedule'!$AA$26,'Yield &amp; Quality'!R7&gt;='Dockage Schedule'!$P$27,'Dockage Schedule'!$AA$27,'Yield &amp; Quality'!R7&lt;'Dockage Schedule'!$P$27,'Dockage Schedule'!$AA$27)+_xlfn.IFS('Yield &amp; Quality'!W7&lt;'Dockage Schedule'!$AD$4,'Dockage Schedule'!$AN$3,'Yield &amp; Quality'!W7&lt;'Dockage Schedule'!$AD$5,'Dockage Schedule'!$AN$4,'Yield &amp; Quality'!W7&lt;'Dockage Schedule'!$AD$6,'Dockage Schedule'!$AN$5,'Yield &amp; Quality'!W7&lt;'Dockage Schedule'!$AD$7,'Dockage Schedule'!$AN$6,'Yield &amp; Quality'!W7&lt;'Dockage Schedule'!$AD$8,'Dockage Schedule'!$AN$7,'Yield &amp; Quality'!W7&lt;'Dockage Schedule'!$AD$9,'Dockage Schedule'!$AN$8,'Yield &amp; Quality'!W7&lt;'Dockage Schedule'!$AD$10,'Dockage Schedule'!$AN$9,'Yield &amp; Quality'!W7&lt;'Dockage Schedule'!$AD$11,'Dockage Schedule'!$AN$10,'Yield &amp; Quality'!W7&lt;'Dockage Schedule'!$AD$12,'Dockage Schedule'!$AN$11,'Yield &amp; Quality'!W7&lt;'Dockage Schedule'!$AD$13,'Dockage Schedule'!$AN$12,'Yield &amp; Quality'!W7&lt;'Dockage Schedule'!$AD$14,'Dockage Schedule'!$AN$13,'Yield &amp; Quality'!W7&lt;'Dockage Schedule'!$AD$15,'Dockage Schedule'!$AN$14,'Yield &amp; Quality'!W7&lt;'Dockage Schedule'!$AD$16,'Dockage Schedule'!$AN$15,'Yield &amp; Quality'!W7&lt;'Dockage Schedule'!$AD$17,'Dockage Schedule'!$AN$16,'Yield &amp; Quality'!W7&lt;'Dockage Schedule'!$AD$18,'Dockage Schedule'!$AN$17,'Yield &amp; Quality'!W7&lt;'Dockage Schedule'!$AD$19,'Dockage Schedule'!$AN$18,'Yield &amp; Quality'!W7&lt;'Dockage Schedule'!$AD$20,'Dockage Schedule'!$AN$19,'Yield &amp; Quality'!W7&lt;'Dockage Schedule'!$AD$21,'Dockage Schedule'!$AN$20,'Yield &amp; Quality'!W7&lt;'Dockage Schedule'!$AD$21,'Dockage Schedule'!$AN$22,'Yield &amp; Quality'!W7&lt;'Dockage Schedule'!$AD$22,'Dockage Schedule'!$AN$23,'Yield &amp; Quality'!W7&lt;'Dockage Schedule'!$AD$24,'Dockage Schedule'!$AN$24,'Yield &amp; Quality'!W7&lt;'Dockage Schedule'!$AD$25,'Dockage Schedule'!$AN$24,'Yield &amp; Quality'!W7&gt;='Dockage Schedule'!$AD$25,-500)-_xlfn.IFS('Yield &amp; Quality'!M7&lt;'Dockage Schedule'!$C$4,0,'Yield &amp; Quality'!M7&lt;'Dockage Schedule'!$C$5,'Dockage Schedule'!$M$4,'Yield &amp; Quality'!M7&lt;'Dockage Schedule'!$C$6,'Dockage Schedule'!$M$5,'Yield &amp; Quality'!M7&lt;'Dockage Schedule'!$C$6,'Dockage Schedule'!$M$7,'Yield &amp; Quality'!M7&lt;'Dockage Schedule'!$C$7,'Dockage Schedule'!$M$8,'Yield &amp; Quality'!M7&lt;'Dockage Schedule'!$C$8,'Dockage Schedule'!$M$9,'Yield &amp; Quality'!M7&lt;'Dockage Schedule'!$C$10,'Dockage Schedule'!$M$9,'Yield &amp; Quality'!M7&lt;'Dockage Schedule'!$C$10,'Dockage Schedule'!$M$11,'Yield &amp; Quality'!M7&lt;'Dockage Schedule'!$C$12,'Dockage Schedule'!$M$11,'Yield &amp; Quality'!M7&lt;'Dockage Schedule'!$C$13,'Dockage Schedule'!$M$12,'Yield &amp; Quality'!M7&lt;'Dockage Schedule'!$C$14,'Dockage Schedule'!$M$13,'Yield &amp; Quality'!M7&lt;'Dockage Schedule'!$C$15,'Dockage Schedule'!$M$14,'Yield &amp; Quality'!M7&lt;'Dockage Schedule'!$C$16,'Dockage Schedule'!$M$15,'Yield &amp; Quality'!M7&lt;'Dockage Schedule'!$C$17,'Dockage Schedule'!$M$16,'Yield &amp; Quality'!M7&lt;'Dockage Schedule'!$C$18,'Dockage Schedule'!$M$17,'Yield &amp; Quality'!M7&lt;'Dockage Schedule'!$C$19,'Dockage Schedule'!$M$18,'Yield &amp; Quality'!M7&lt;'Dockage Schedule'!$C$20,'Dockage Schedule'!$M$19,'Yield &amp; Quality'!M7&lt;'Dockage Schedule'!$C$21,'Dockage Schedule'!$M$20,'Yield &amp; Quality'!M7&lt;'Dockage Schedule'!$C$22,'Dockage Schedule'!$M$21,'Yield &amp; Quality'!M7&lt;'Dockage Schedule'!$C$23,'Dockage Schedule'!$M$22,'Yield &amp; Quality'!M7&lt;'Dockage Schedule'!$C$24,'Dockage Schedule'!$M$23,'Yield &amp; Quality'!M7&gt;='Dockage Schedule'!D13,'Dockage Schedule'!N13)</f>
        <v>-0.03</v>
      </c>
      <c r="N12" s="29" cm="1">
        <f t="array" ref="N12">_xlfn.IFS('Yield &amp; Quality'!S7&gt;='Dockage Schedule'!$P$4,'Dockage Schedule'!$AA$4,'Yield &amp; Quality'!S7&gt;='Dockage Schedule'!$P$5,'Dockage Schedule'!$AA$5,'Yield &amp; Quality'!S7&gt;='Dockage Schedule'!$P$6,'Dockage Schedule'!$AA$6,'Yield &amp; Quality'!S7&gt;='Dockage Schedule'!$P$7,'Dockage Schedule'!$AA$7,'Yield &amp; Quality'!S7&gt;='Dockage Schedule'!$P$8,'Dockage Schedule'!$AA$8,'Yield &amp; Quality'!S7&gt;='Dockage Schedule'!$P$9,'Dockage Schedule'!$AA$9,'Yield &amp; Quality'!S7&gt;='Dockage Schedule'!$P$10,'Dockage Schedule'!$AA$10,'Yield &amp; Quality'!S7&gt;='Dockage Schedule'!$P$11,'Dockage Schedule'!$AA$11,'Yield &amp; Quality'!S7&gt;='Dockage Schedule'!$P$12,'Dockage Schedule'!$AA$12,'Yield &amp; Quality'!S7&gt;='Dockage Schedule'!$P$13,'Dockage Schedule'!$AA$13,'Yield &amp; Quality'!S7&gt;='Dockage Schedule'!$P$14,'Dockage Schedule'!$AA$14,'Yield &amp; Quality'!S7&gt;='Dockage Schedule'!$P$15,'Dockage Schedule'!$AA$15,'Yield &amp; Quality'!S7&gt;='Dockage Schedule'!$P$16,'Dockage Schedule'!$AA$16,'Yield &amp; Quality'!S7&gt;='Dockage Schedule'!$P$17,'Dockage Schedule'!$AA$17,'Yield &amp; Quality'!S7&gt;='Dockage Schedule'!$P$18,'Dockage Schedule'!$AA$18,'Yield &amp; Quality'!S7&gt;='Dockage Schedule'!$P$19,'Dockage Schedule'!$AA$19,'Yield &amp; Quality'!S7&gt;='Dockage Schedule'!$P$20,'Dockage Schedule'!$AA$20,'Yield &amp; Quality'!S7&gt;='Dockage Schedule'!$P$21,'Dockage Schedule'!$AA$21,'Yield &amp; Quality'!S7&gt;='Dockage Schedule'!$P$22,'Dockage Schedule'!$AA$22,'Yield &amp; Quality'!S7&gt;='Dockage Schedule'!$P$23,'Dockage Schedule'!$AA$23,'Yield &amp; Quality'!S7&gt;='Dockage Schedule'!$P$24,'Dockage Schedule'!$AA$24,'Yield &amp; Quality'!S7&gt;='Dockage Schedule'!$P$25,'Dockage Schedule'!$AA$25,'Yield &amp; Quality'!S7&gt;='Dockage Schedule'!$P$26,'Dockage Schedule'!$AA$26,'Yield &amp; Quality'!S7&gt;='Dockage Schedule'!$P$27,'Dockage Schedule'!$AA$27,'Yield &amp; Quality'!S7&lt;'Dockage Schedule'!$P$27,'Dockage Schedule'!$AA$27)+_xlfn.IFS('Yield &amp; Quality'!X7&lt;'Dockage Schedule'!$AD$4,'Dockage Schedule'!$AN$3,'Yield &amp; Quality'!X7&lt;'Dockage Schedule'!$AD$5,'Dockage Schedule'!$AN$4,'Yield &amp; Quality'!X7&lt;'Dockage Schedule'!$AD$6,'Dockage Schedule'!$AN$5,'Yield &amp; Quality'!X7&lt;'Dockage Schedule'!$AD$7,'Dockage Schedule'!$AN$6,'Yield &amp; Quality'!X7&lt;'Dockage Schedule'!$AD$8,'Dockage Schedule'!$AN$7,'Yield &amp; Quality'!X7&lt;'Dockage Schedule'!$AD$9,'Dockage Schedule'!$AN$8,'Yield &amp; Quality'!X7&lt;'Dockage Schedule'!$AD$10,'Dockage Schedule'!$AN$9,'Yield &amp; Quality'!X7&lt;'Dockage Schedule'!$AD$11,'Dockage Schedule'!$AN$10,'Yield &amp; Quality'!X7&lt;'Dockage Schedule'!$AD$12,'Dockage Schedule'!$AN$11,'Yield &amp; Quality'!X7&lt;'Dockage Schedule'!$AD$13,'Dockage Schedule'!$AN$12,'Yield &amp; Quality'!X7&lt;'Dockage Schedule'!$AD$14,'Dockage Schedule'!$AN$13,'Yield &amp; Quality'!X7&lt;'Dockage Schedule'!$AD$15,'Dockage Schedule'!$AN$14,'Yield &amp; Quality'!X7&lt;'Dockage Schedule'!$AD$16,'Dockage Schedule'!$AN$15,'Yield &amp; Quality'!X7&lt;'Dockage Schedule'!$AD$17,'Dockage Schedule'!$AN$16,'Yield &amp; Quality'!X7&lt;'Dockage Schedule'!$AD$18,'Dockage Schedule'!$AN$17,'Yield &amp; Quality'!X7&lt;'Dockage Schedule'!$AD$19,'Dockage Schedule'!$AN$18,'Yield &amp; Quality'!X7&lt;'Dockage Schedule'!$AD$20,'Dockage Schedule'!$AN$19,'Yield &amp; Quality'!X7&lt;'Dockage Schedule'!$AD$21,'Dockage Schedule'!$AN$20,'Yield &amp; Quality'!X7&lt;'Dockage Schedule'!$AD$21,'Dockage Schedule'!$AN$22,'Yield &amp; Quality'!X7&lt;'Dockage Schedule'!$AD$22,'Dockage Schedule'!$AN$23,'Yield &amp; Quality'!X7&lt;'Dockage Schedule'!$AD$24,'Dockage Schedule'!$AN$24,'Yield &amp; Quality'!X7&lt;'Dockage Schedule'!$AD$25,'Dockage Schedule'!$AN$24,'Yield &amp; Quality'!X7&gt;='Dockage Schedule'!$AD$25,-500)-_xlfn.IFS('Yield &amp; Quality'!N7&lt;'Dockage Schedule'!$C$4,0,'Yield &amp; Quality'!N7&lt;'Dockage Schedule'!$C$5,'Dockage Schedule'!$M$4,'Yield &amp; Quality'!N7&lt;'Dockage Schedule'!$C$6,'Dockage Schedule'!$M$5,'Yield &amp; Quality'!N7&lt;'Dockage Schedule'!$C$6,'Dockage Schedule'!$M$7,'Yield &amp; Quality'!N7&lt;'Dockage Schedule'!$C$7,'Dockage Schedule'!$M$8,'Yield &amp; Quality'!N7&lt;'Dockage Schedule'!$C$8,'Dockage Schedule'!$M$9,'Yield &amp; Quality'!N7&lt;'Dockage Schedule'!$C$10,'Dockage Schedule'!$M$9,'Yield &amp; Quality'!N7&lt;'Dockage Schedule'!$C$10,'Dockage Schedule'!$M$11,'Yield &amp; Quality'!N7&lt;'Dockage Schedule'!$C$12,'Dockage Schedule'!$M$11,'Yield &amp; Quality'!N7&lt;'Dockage Schedule'!$C$13,'Dockage Schedule'!$M$12,'Yield &amp; Quality'!N7&lt;'Dockage Schedule'!$C$14,'Dockage Schedule'!$M$13,'Yield &amp; Quality'!N7&lt;'Dockage Schedule'!$C$15,'Dockage Schedule'!$M$14,'Yield &amp; Quality'!N7&lt;'Dockage Schedule'!$C$16,'Dockage Schedule'!$M$15,'Yield &amp; Quality'!N7&lt;'Dockage Schedule'!$C$17,'Dockage Schedule'!$M$16,'Yield &amp; Quality'!N7&lt;'Dockage Schedule'!$C$18,'Dockage Schedule'!$M$17,'Yield &amp; Quality'!N7&lt;'Dockage Schedule'!$C$19,'Dockage Schedule'!$M$18,'Yield &amp; Quality'!N7&lt;'Dockage Schedule'!$C$20,'Dockage Schedule'!$M$19,'Yield &amp; Quality'!N7&lt;'Dockage Schedule'!$C$21,'Dockage Schedule'!$M$20,'Yield &amp; Quality'!N7&lt;'Dockage Schedule'!$C$22,'Dockage Schedule'!$M$21,'Yield &amp; Quality'!N7&lt;'Dockage Schedule'!$C$23,'Dockage Schedule'!$M$22,'Yield &amp; Quality'!N7&lt;'Dockage Schedule'!$C$24,'Dockage Schedule'!$M$23,'Yield &amp; Quality'!N7&gt;='Dockage Schedule'!E13,'Dockage Schedule'!O13)</f>
        <v>-0.06</v>
      </c>
      <c r="O12" s="68" cm="1">
        <f t="array" ref="O12">_xlfn.IFS('Yield &amp; Quality'!T7&gt;='Dockage Schedule'!$P$4,'Dockage Schedule'!$AA$4,'Yield &amp; Quality'!T7&gt;='Dockage Schedule'!$P$5,'Dockage Schedule'!$AA$5,'Yield &amp; Quality'!T7&gt;='Dockage Schedule'!$P$6,'Dockage Schedule'!$AA$6,'Yield &amp; Quality'!T7&gt;='Dockage Schedule'!$P$7,'Dockage Schedule'!$AA$7,'Yield &amp; Quality'!T7&gt;='Dockage Schedule'!$P$8,'Dockage Schedule'!$AA$8,'Yield &amp; Quality'!T7&gt;='Dockage Schedule'!$P$9,'Dockage Schedule'!$AA$9,'Yield &amp; Quality'!T7&gt;='Dockage Schedule'!$P$10,'Dockage Schedule'!$AA$10,'Yield &amp; Quality'!T7&gt;='Dockage Schedule'!$P$11,'Dockage Schedule'!$AA$11,'Yield &amp; Quality'!T7&gt;='Dockage Schedule'!$P$12,'Dockage Schedule'!$AA$12,'Yield &amp; Quality'!T7&gt;='Dockage Schedule'!$P$13,'Dockage Schedule'!$AA$13,'Yield &amp; Quality'!T7&gt;='Dockage Schedule'!$P$14,'Dockage Schedule'!$AA$14,'Yield &amp; Quality'!T7&gt;='Dockage Schedule'!$P$15,'Dockage Schedule'!$AA$15,'Yield &amp; Quality'!T7&gt;='Dockage Schedule'!$P$16,'Dockage Schedule'!$AA$16,'Yield &amp; Quality'!T7&gt;='Dockage Schedule'!$P$17,'Dockage Schedule'!$AA$17,'Yield &amp; Quality'!T7&gt;='Dockage Schedule'!$P$18,'Dockage Schedule'!$AA$18,'Yield &amp; Quality'!T7&gt;='Dockage Schedule'!$P$19,'Dockage Schedule'!$AA$19,'Yield &amp; Quality'!T7&gt;='Dockage Schedule'!$P$20,'Dockage Schedule'!$AA$20,'Yield &amp; Quality'!T7&gt;='Dockage Schedule'!$P$21,'Dockage Schedule'!$AA$21,'Yield &amp; Quality'!T7&gt;='Dockage Schedule'!$P$22,'Dockage Schedule'!$AA$22,'Yield &amp; Quality'!T7&gt;='Dockage Schedule'!$P$23,'Dockage Schedule'!$AA$23,'Yield &amp; Quality'!T7&gt;='Dockage Schedule'!$P$24,'Dockage Schedule'!$AA$24,'Yield &amp; Quality'!T7&gt;='Dockage Schedule'!$P$25,'Dockage Schedule'!$AA$25,'Yield &amp; Quality'!T7&gt;='Dockage Schedule'!$P$26,'Dockage Schedule'!$AA$26,'Yield &amp; Quality'!T7&gt;='Dockage Schedule'!$P$27,'Dockage Schedule'!$AA$27,'Yield &amp; Quality'!T7&lt;'Dockage Schedule'!$P$27,'Dockage Schedule'!$AA$27)+_xlfn.IFS('Yield &amp; Quality'!Y7&lt;'Dockage Schedule'!$AD$4,'Dockage Schedule'!$AN$3,'Yield &amp; Quality'!Y7&lt;'Dockage Schedule'!$AD$5,'Dockage Schedule'!$AN$4,'Yield &amp; Quality'!Y7&lt;'Dockage Schedule'!$AD$6,'Dockage Schedule'!$AN$5,'Yield &amp; Quality'!Y7&lt;'Dockage Schedule'!$AD$7,'Dockage Schedule'!$AN$6,'Yield &amp; Quality'!Y7&lt;'Dockage Schedule'!$AD$8,'Dockage Schedule'!$AN$7,'Yield &amp; Quality'!Y7&lt;'Dockage Schedule'!$AD$9,'Dockage Schedule'!$AN$8,'Yield &amp; Quality'!Y7&lt;'Dockage Schedule'!$AD$10,'Dockage Schedule'!$AN$9,'Yield &amp; Quality'!Y7&lt;'Dockage Schedule'!$AD$11,'Dockage Schedule'!$AN$10,'Yield &amp; Quality'!Y7&lt;'Dockage Schedule'!$AD$12,'Dockage Schedule'!$AN$11,'Yield &amp; Quality'!Y7&lt;'Dockage Schedule'!$AD$13,'Dockage Schedule'!$AN$12,'Yield &amp; Quality'!Y7&lt;'Dockage Schedule'!$AD$14,'Dockage Schedule'!$AN$13,'Yield &amp; Quality'!Y7&lt;'Dockage Schedule'!$AD$15,'Dockage Schedule'!$AN$14,'Yield &amp; Quality'!Y7&lt;'Dockage Schedule'!$AD$16,'Dockage Schedule'!$AN$15,'Yield &amp; Quality'!Y7&lt;'Dockage Schedule'!$AD$17,'Dockage Schedule'!$AN$16,'Yield &amp; Quality'!Y7&lt;'Dockage Schedule'!$AD$18,'Dockage Schedule'!$AN$17,'Yield &amp; Quality'!Y7&lt;'Dockage Schedule'!$AD$19,'Dockage Schedule'!$AN$18,'Yield &amp; Quality'!Y7&lt;'Dockage Schedule'!$AD$20,'Dockage Schedule'!$AN$19,'Yield &amp; Quality'!Y7&lt;'Dockage Schedule'!$AD$21,'Dockage Schedule'!$AN$20,'Yield &amp; Quality'!Y7&lt;'Dockage Schedule'!$AD$21,'Dockage Schedule'!$AN$22,'Yield &amp; Quality'!Y7&lt;'Dockage Schedule'!$AD$22,'Dockage Schedule'!$AN$23,'Yield &amp; Quality'!Y7&lt;'Dockage Schedule'!$AD$24,'Dockage Schedule'!$AN$24,'Yield &amp; Quality'!Y7&lt;'Dockage Schedule'!$AD$25,'Dockage Schedule'!$AN$24,'Yield &amp; Quality'!Y7&gt;='Dockage Schedule'!$AD$25,-500)-_xlfn.IFS('Yield &amp; Quality'!O7&lt;'Dockage Schedule'!$C$4,0,'Yield &amp; Quality'!O7&lt;'Dockage Schedule'!$C$5,'Dockage Schedule'!$M$4,'Yield &amp; Quality'!O7&lt;'Dockage Schedule'!$C$6,'Dockage Schedule'!$M$5,'Yield &amp; Quality'!O7&lt;'Dockage Schedule'!$C$6,'Dockage Schedule'!$M$7,'Yield &amp; Quality'!O7&lt;'Dockage Schedule'!$C$7,'Dockage Schedule'!$M$8,'Yield &amp; Quality'!O7&lt;'Dockage Schedule'!$C$8,'Dockage Schedule'!$M$9,'Yield &amp; Quality'!O7&lt;'Dockage Schedule'!$C$10,'Dockage Schedule'!$M$9,'Yield &amp; Quality'!O7&lt;'Dockage Schedule'!$C$10,'Dockage Schedule'!$M$11,'Yield &amp; Quality'!O7&lt;'Dockage Schedule'!$C$12,'Dockage Schedule'!$M$11,'Yield &amp; Quality'!O7&lt;'Dockage Schedule'!$C$13,'Dockage Schedule'!$M$12,'Yield &amp; Quality'!O7&lt;'Dockage Schedule'!$C$14,'Dockage Schedule'!$M$13,'Yield &amp; Quality'!O7&lt;'Dockage Schedule'!$C$15,'Dockage Schedule'!$M$14,'Yield &amp; Quality'!O7&lt;'Dockage Schedule'!$C$16,'Dockage Schedule'!$M$15,'Yield &amp; Quality'!O7&lt;'Dockage Schedule'!$C$17,'Dockage Schedule'!$M$16,'Yield &amp; Quality'!O7&lt;'Dockage Schedule'!$C$18,'Dockage Schedule'!$M$17,'Yield &amp; Quality'!O7&lt;'Dockage Schedule'!$C$19,'Dockage Schedule'!$M$18,'Yield &amp; Quality'!O7&lt;'Dockage Schedule'!$C$20,'Dockage Schedule'!$M$19,'Yield &amp; Quality'!O7&lt;'Dockage Schedule'!$C$21,'Dockage Schedule'!$M$20,'Yield &amp; Quality'!O7&lt;'Dockage Schedule'!$C$22,'Dockage Schedule'!$M$21,'Yield &amp; Quality'!O7&lt;'Dockage Schedule'!$C$23,'Dockage Schedule'!$M$22,'Yield &amp; Quality'!O7&lt;'Dockage Schedule'!$C$24,'Dockage Schedule'!$M$23,'Yield &amp; Quality'!O7&gt;='Dockage Schedule'!F13,'Dockage Schedule'!P13)</f>
        <v>-0.03</v>
      </c>
      <c r="Q12" s="66">
        <f>(('Yield &amp; Quality'!G7*((100-'Partial Returns'!G12)/100))*($C$3+L12))+($C$4*'Yield &amp; Quality'!AA7)</f>
        <v>691.78473793300509</v>
      </c>
      <c r="R12" s="7">
        <f>(('Yield &amp; Quality'!H7*((100-'Partial Returns'!H12)/100))*($C$3+M12))+($C$4*'Yield &amp; Quality'!AB7)</f>
        <v>781.31002425177815</v>
      </c>
      <c r="S12" s="7">
        <f>(('Yield &amp; Quality'!I7*((100-'Partial Returns'!I12)/100))*($C$3+N12))+($C$4*'Yield &amp; Quality'!AC7)</f>
        <v>1052.9818958976159</v>
      </c>
      <c r="T12" s="8">
        <f>(('Yield &amp; Quality'!J7*((100-'Partial Returns'!J12)/100))*($C$3+O12))+($C$4*'Yield &amp; Quality'!AD7)</f>
        <v>1016.3034807066529</v>
      </c>
      <c r="U12" s="5"/>
      <c r="V12" s="66" cm="1">
        <f t="array" ref="V12">_xlfn.IFS('Yield &amp; Quality'!B7='Treatment Costs'!$A$3,'Treatment Costs'!$K$3,'Yield &amp; Quality'!B7='Treatment Costs'!$A$4,'Treatment Costs'!$K$4,'Yield &amp; Quality'!B7='Treatment Costs'!$A$5,'Treatment Costs'!$K$5,'Yield &amp; Quality'!B7='Treatment Costs'!$A$6,'Treatment Costs'!$K$6,'Yield &amp; Quality'!B7='Treatment Costs'!$A$7,'Treatment Costs'!$K$7,'Yield &amp; Quality'!B7='Treatment Costs'!$A$8,'Treatment Costs'!$K$8,'Yield &amp; Quality'!B7='Treatment Costs'!$A$9,'Treatment Costs'!$K$9,'Yield &amp; Quality'!B7='Treatment Costs'!$A$10,'Treatment Costs'!$K$10,'Yield &amp; Quality'!B7='Treatment Costs'!$A$11,'Treatment Costs'!$K$11,'Yield &amp; Quality'!B7='Treatment Costs'!$A$12,'Treatment Costs'!$K$12,'Yield &amp; Quality'!B7='Treatment Costs'!$A$13,'Treatment Costs'!$K$13,'Yield &amp; Quality'!B7='Treatment Costs'!$A$14,'Treatment Costs'!$K$14,'Yield &amp; Quality'!B7='Treatment Costs'!$A$15,'Treatment Costs'!$K$15,'Yield &amp; Quality'!B7='Treatment Costs'!$A$16,'Treatment Costs'!$K$16)</f>
        <v>108.46785714285714</v>
      </c>
      <c r="W12" s="7" cm="1">
        <f t="array" ref="W12">_xlfn.IFS('Yield &amp; Quality'!C7='Treatment Costs'!$A$3,'Treatment Costs'!$W$3,'Yield &amp; Quality'!C7='Treatment Costs'!$A$4,'Treatment Costs'!$W$4,'Yield &amp; Quality'!C7='Treatment Costs'!$A$5,'Treatment Costs'!$W$5,'Yield &amp; Quality'!C7='Treatment Costs'!$A$6,'Treatment Costs'!$W$6,'Yield &amp; Quality'!C7='Treatment Costs'!$A$7,'Treatment Costs'!$W$7,'Yield &amp; Quality'!C7='Treatment Costs'!$A$8,'Treatment Costs'!$W$8,'Yield &amp; Quality'!C7='Treatment Costs'!$A$9,'Treatment Costs'!$W$9,'Yield &amp; Quality'!C7='Treatment Costs'!$A$10,'Treatment Costs'!$W$10,'Yield &amp; Quality'!C7='Treatment Costs'!$A$11,'Treatment Costs'!$W$11,'Yield &amp; Quality'!C7='Treatment Costs'!$A$12,'Treatment Costs'!$W$12,'Yield &amp; Quality'!C7='Treatment Costs'!$A$13,'Treatment Costs'!$W$13,'Yield &amp; Quality'!C7='Treatment Costs'!$A$14,'Treatment Costs'!$W$14,'Yield &amp; Quality'!C7='Treatment Costs'!$A$15,'Treatment Costs'!$W$15,'Yield &amp; Quality'!C7='Treatment Costs'!$A$16,'Treatment Costs'!$W$16)</f>
        <v>110.26785714285714</v>
      </c>
      <c r="X12" s="7" cm="1">
        <f t="array" ref="X12">_xlfn.IFS('Yield &amp; Quality'!D7='Treatment Costs'!$A$3,'Treatment Costs'!$K$3,'Yield &amp; Quality'!D7='Treatment Costs'!$A$4,'Treatment Costs'!$K$4,'Yield &amp; Quality'!D7='Treatment Costs'!$A$5,'Treatment Costs'!$K$5,'Yield &amp; Quality'!D7='Treatment Costs'!$A$6,'Treatment Costs'!$K$6,'Yield &amp; Quality'!D7='Treatment Costs'!$A$7,'Treatment Costs'!$K$7,'Yield &amp; Quality'!D7='Treatment Costs'!$A$8,'Treatment Costs'!$K$8,'Yield &amp; Quality'!D7='Treatment Costs'!$A$9,'Treatment Costs'!$K$9,'Yield &amp; Quality'!D7='Treatment Costs'!$A$10,'Treatment Costs'!$K$10,'Yield &amp; Quality'!D7='Treatment Costs'!$A$11,'Treatment Costs'!$K$11,'Yield &amp; Quality'!D7='Treatment Costs'!$A$12,'Treatment Costs'!$K$12,'Yield &amp; Quality'!D7='Treatment Costs'!$A$13,'Treatment Costs'!$K$13,'Yield &amp; Quality'!D7='Treatment Costs'!$A$14,'Treatment Costs'!$K$14,'Yield &amp; Quality'!D7='Treatment Costs'!$A$15,'Treatment Costs'!$K$15,'Yield &amp; Quality'!D7='Treatment Costs'!$A$16,'Treatment Costs'!$K$16)</f>
        <v>154.74642857142857</v>
      </c>
      <c r="Y12" s="8" cm="1">
        <f t="array" ref="Y12">_xlfn.IFS('Yield &amp; Quality'!E7='Treatment Costs'!$A$3,'Treatment Costs'!$W$3,'Yield &amp; Quality'!E7='Treatment Costs'!$A$4,'Treatment Costs'!$W$4,'Yield &amp; Quality'!E7='Treatment Costs'!$A$5,'Treatment Costs'!$W$5,'Yield &amp; Quality'!E7='Treatment Costs'!$A$6,'Treatment Costs'!$W$6,'Yield &amp; Quality'!E7='Treatment Costs'!$A$7,'Treatment Costs'!$W$7,'Yield &amp; Quality'!E7='Treatment Costs'!$A$8,'Treatment Costs'!$W$8,'Yield &amp; Quality'!E7='Treatment Costs'!$A$9,'Treatment Costs'!$W$9,'Yield &amp; Quality'!E7='Treatment Costs'!$A$10,'Treatment Costs'!$W$10,'Yield &amp; Quality'!E7='Treatment Costs'!$A$11,'Treatment Costs'!$W$11,'Yield &amp; Quality'!E7='Treatment Costs'!$A$12,'Treatment Costs'!$W$12,'Yield &amp; Quality'!E7='Treatment Costs'!$A$13,'Treatment Costs'!$W$13,'Yield &amp; Quality'!E7='Treatment Costs'!$A$14,'Treatment Costs'!$W$14,'Yield &amp; Quality'!E7='Treatment Costs'!$A$15,'Treatment Costs'!$W$15,'Yield &amp; Quality'!E7='Treatment Costs'!$A$16,'Treatment Costs'!$W$16)</f>
        <v>175.04642857142858</v>
      </c>
      <c r="AA12" s="66">
        <f>(('Yield &amp; Quality'!G7*((100-'Partial Returns'!G12)/100))*($C$3+L12))+($C$4*'Yield &amp; Quality'!AA7)-V12</f>
        <v>583.31688079014793</v>
      </c>
      <c r="AB12" s="7">
        <f>(('Yield &amp; Quality'!H7*((100-'Partial Returns'!H12)/100))*($C$3+M12))+($C$4*'Yield &amp; Quality'!AB7)-W12</f>
        <v>671.04216710892103</v>
      </c>
      <c r="AC12" s="7">
        <f>(('Yield &amp; Quality'!I7*((100-'Partial Returns'!I12)/100))*($C$3+N12))+($C$4*'Yield &amp; Quality'!AC7)-X12</f>
        <v>898.23546732618729</v>
      </c>
      <c r="AD12" s="8">
        <f>(('Yield &amp; Quality'!J7*((100-'Partial Returns'!J12)/100))*($C$3+O12))+($C$4*'Yield &amp; Quality'!AD7)-Y12</f>
        <v>841.25705213522428</v>
      </c>
    </row>
    <row r="13" spans="1:30" x14ac:dyDescent="0.25">
      <c r="A13">
        <v>1.5</v>
      </c>
      <c r="B13" s="66">
        <f>($C$3*'Yield &amp; Quality'!G8)+($C$4*'Yield &amp; Quality'!AA8)</f>
        <v>793.81535461204658</v>
      </c>
      <c r="C13" s="7">
        <f>($C$3*'Yield &amp; Quality'!H8)+($C$4*'Yield &amp; Quality'!AB8)</f>
        <v>781.77791443408717</v>
      </c>
      <c r="D13" s="7">
        <f>($C$3*'Yield &amp; Quality'!I8)+($C$4*'Yield &amp; Quality'!AC8)</f>
        <v>1193.9530103345364</v>
      </c>
      <c r="E13" s="8">
        <f>($C$3*'Yield &amp; Quality'!J8)+($C$4*'Yield &amp; Quality'!AD8)</f>
        <v>929.91939180133295</v>
      </c>
      <c r="G13" s="61" cm="1">
        <f t="array" ref="G13">_xlfn.IFS('Yield &amp; Quality'!L8&lt;'Dockage Schedule'!$C$29,0,'Yield &amp; Quality'!L8&lt;'Dockage Schedule'!$C$30,'Dockage Schedule'!$M$29,'Yield &amp; Quality'!L8&lt;'Dockage Schedule'!$C$31,'Dockage Schedule'!$M$30,'Yield &amp; Quality'!L8&lt;'Dockage Schedule'!$C$32,'Dockage Schedule'!$M$31,'Yield &amp; Quality'!L8&lt;'Dockage Schedule'!$C$33,'Dockage Schedule'!$M$32,'Yield &amp; Quality'!L8&lt;'Dockage Schedule'!$C$34,'Dockage Schedule'!$M$33,'Yield &amp; Quality'!L8&lt;'Dockage Schedule'!$C$35,'Dockage Schedule'!$M$34,'Yield &amp; Quality'!L8&lt;'Dockage Schedule'!$C$36,'Dockage Schedule'!$M$35,'Yield &amp; Quality'!L8&lt;'Dockage Schedule'!$C$37,'Dockage Schedule'!$M$36,'Yield &amp; Quality'!L8&lt;'Dockage Schedule'!$C$38,'Dockage Schedule'!$M$37,'Yield &amp; Quality'!L8&lt;'Dockage Schedule'!$C$39,'Dockage Schedule'!$M$38,'Yield &amp; Quality'!L8&lt;'Dockage Schedule'!$C$40,'Dockage Schedule'!$M$39,'Yield &amp; Quality'!L8&lt;'Dockage Schedule'!$C$41,'Dockage Schedule'!$M$40,'Yield &amp; Quality'!L8&lt;'Dockage Schedule'!$C$42,'Dockage Schedule'!$M$41,'Yield &amp; Quality'!L8&lt;'Dockage Schedule'!$C$43,'Dockage Schedule'!$M$42,'Yield &amp; Quality'!L8&lt;'Dockage Schedule'!$C$44,'Dockage Schedule'!$M$43,'Yield &amp; Quality'!L8&lt;'Dockage Schedule'!$C$45,'Dockage Schedule'!$M$44,'Yield &amp; Quality'!L8&lt;'Dockage Schedule'!$C$46,'Dockage Schedule'!$M$45,'Yield &amp; Quality'!L8&lt;'Dockage Schedule'!$C$47,'Dockage Schedule'!$M$46,'Yield &amp; Quality'!L8&lt;'Dockage Schedule'!$C$48,'Dockage Schedule'!$M$47,'Yield &amp; Quality'!L8&lt;'Dockage Schedule'!$C$49,'Dockage Schedule'!M38,'Yield &amp; Quality'!L8&gt;='Dockage Schedule'!$C$49,'Dockage Schedule'!$M$49)</f>
        <v>0</v>
      </c>
      <c r="H13" cm="1">
        <f t="array" ref="H13">_xlfn.IFS('Yield &amp; Quality'!M8&lt;'Dockage Schedule'!$C$29,0,'Yield &amp; Quality'!M8&lt;'Dockage Schedule'!$C$30,'Dockage Schedule'!$M$29,'Yield &amp; Quality'!M8&lt;'Dockage Schedule'!$C$31,'Dockage Schedule'!$M$30,'Yield &amp; Quality'!M8&lt;'Dockage Schedule'!$C$32,'Dockage Schedule'!$M$31,'Yield &amp; Quality'!M8&lt;'Dockage Schedule'!$C$33,'Dockage Schedule'!$M$32,'Yield &amp; Quality'!M8&lt;'Dockage Schedule'!$C$34,'Dockage Schedule'!$M$33,'Yield &amp; Quality'!M8&lt;'Dockage Schedule'!$C$35,'Dockage Schedule'!$M$34,'Yield &amp; Quality'!M8&lt;'Dockage Schedule'!$C$36,'Dockage Schedule'!$M$35,'Yield &amp; Quality'!M8&lt;'Dockage Schedule'!$C$37,'Dockage Schedule'!$M$36,'Yield &amp; Quality'!M8&lt;'Dockage Schedule'!$C$38,'Dockage Schedule'!$M$37,'Yield &amp; Quality'!M8&lt;'Dockage Schedule'!$C$39,'Dockage Schedule'!$M$38,'Yield &amp; Quality'!M8&lt;'Dockage Schedule'!$C$40,'Dockage Schedule'!$M$39,'Yield &amp; Quality'!M8&lt;'Dockage Schedule'!$C$41,'Dockage Schedule'!$M$40,'Yield &amp; Quality'!M8&lt;'Dockage Schedule'!$C$42,'Dockage Schedule'!$M$41,'Yield &amp; Quality'!M8&lt;'Dockage Schedule'!$C$43,'Dockage Schedule'!$M$42,'Yield &amp; Quality'!M8&lt;'Dockage Schedule'!$C$44,'Dockage Schedule'!$M$43,'Yield &amp; Quality'!M8&lt;'Dockage Schedule'!$C$45,'Dockage Schedule'!$M$44,'Yield &amp; Quality'!M8&lt;'Dockage Schedule'!$C$46,'Dockage Schedule'!$M$45,'Yield &amp; Quality'!M8&lt;'Dockage Schedule'!$C$47,'Dockage Schedule'!$M$46,'Yield &amp; Quality'!M8&lt;'Dockage Schedule'!$C$48,'Dockage Schedule'!$M$47,'Yield &amp; Quality'!M8&lt;'Dockage Schedule'!$C$49,'Dockage Schedule'!N38,'Yield &amp; Quality'!M8&gt;='Dockage Schedule'!$C$49,'Dockage Schedule'!$M$49)</f>
        <v>0</v>
      </c>
      <c r="I13" cm="1">
        <f t="array" ref="I13">_xlfn.IFS('Yield &amp; Quality'!N8&lt;'Dockage Schedule'!$C$29,0,'Yield &amp; Quality'!N8&lt;'Dockage Schedule'!$C$30,'Dockage Schedule'!$M$29,'Yield &amp; Quality'!N8&lt;'Dockage Schedule'!$C$31,'Dockage Schedule'!$M$30,'Yield &amp; Quality'!N8&lt;'Dockage Schedule'!$C$32,'Dockage Schedule'!$M$31,'Yield &amp; Quality'!N8&lt;'Dockage Schedule'!$C$33,'Dockage Schedule'!$M$32,'Yield &amp; Quality'!N8&lt;'Dockage Schedule'!$C$34,'Dockage Schedule'!$M$33,'Yield &amp; Quality'!N8&lt;'Dockage Schedule'!$C$35,'Dockage Schedule'!$M$34,'Yield &amp; Quality'!N8&lt;'Dockage Schedule'!$C$36,'Dockage Schedule'!$M$35,'Yield &amp; Quality'!N8&lt;'Dockage Schedule'!$C$37,'Dockage Schedule'!$M$36,'Yield &amp; Quality'!N8&lt;'Dockage Schedule'!$C$38,'Dockage Schedule'!$M$37,'Yield &amp; Quality'!N8&lt;'Dockage Schedule'!$C$39,'Dockage Schedule'!$M$38,'Yield &amp; Quality'!N8&lt;'Dockage Schedule'!$C$40,'Dockage Schedule'!$M$39,'Yield &amp; Quality'!N8&lt;'Dockage Schedule'!$C$41,'Dockage Schedule'!$M$40,'Yield &amp; Quality'!N8&lt;'Dockage Schedule'!$C$42,'Dockage Schedule'!$M$41,'Yield &amp; Quality'!N8&lt;'Dockage Schedule'!$C$43,'Dockage Schedule'!$M$42,'Yield &amp; Quality'!N8&lt;'Dockage Schedule'!$C$44,'Dockage Schedule'!$M$43,'Yield &amp; Quality'!N8&lt;'Dockage Schedule'!$C$45,'Dockage Schedule'!$M$44,'Yield &amp; Quality'!N8&lt;'Dockage Schedule'!$C$46,'Dockage Schedule'!$M$45,'Yield &amp; Quality'!N8&lt;'Dockage Schedule'!$C$47,'Dockage Schedule'!$M$46,'Yield &amp; Quality'!N8&lt;'Dockage Schedule'!$C$48,'Dockage Schedule'!$M$47,'Yield &amp; Quality'!N8&lt;'Dockage Schedule'!$C$49,'Dockage Schedule'!O38,'Yield &amp; Quality'!N8&gt;='Dockage Schedule'!$C$49,'Dockage Schedule'!$M$49)</f>
        <v>0</v>
      </c>
      <c r="J13" s="62" cm="1">
        <f t="array" ref="J13">_xlfn.IFS('Yield &amp; Quality'!O8&lt;'Dockage Schedule'!$C$29,0,'Yield &amp; Quality'!O8&lt;'Dockage Schedule'!$C$30,'Dockage Schedule'!$M$29,'Yield &amp; Quality'!O8&lt;'Dockage Schedule'!$C$31,'Dockage Schedule'!$M$30,'Yield &amp; Quality'!O8&lt;'Dockage Schedule'!$C$32,'Dockage Schedule'!$M$31,'Yield &amp; Quality'!O8&lt;'Dockage Schedule'!$C$33,'Dockage Schedule'!$M$32,'Yield &amp; Quality'!O8&lt;'Dockage Schedule'!$C$34,'Dockage Schedule'!$M$33,'Yield &amp; Quality'!O8&lt;'Dockage Schedule'!$C$35,'Dockage Schedule'!$M$34,'Yield &amp; Quality'!O8&lt;'Dockage Schedule'!$C$36,'Dockage Schedule'!$M$35,'Yield &amp; Quality'!O8&lt;'Dockage Schedule'!$C$37,'Dockage Schedule'!$M$36,'Yield &amp; Quality'!O8&lt;'Dockage Schedule'!$C$38,'Dockage Schedule'!$M$37,'Yield &amp; Quality'!O8&lt;'Dockage Schedule'!$C$39,'Dockage Schedule'!$M$38,'Yield &amp; Quality'!O8&lt;'Dockage Schedule'!$C$40,'Dockage Schedule'!$M$39,'Yield &amp; Quality'!O8&lt;'Dockage Schedule'!$C$41,'Dockage Schedule'!$M$40,'Yield &amp; Quality'!O8&lt;'Dockage Schedule'!$C$42,'Dockage Schedule'!$M$41,'Yield &amp; Quality'!O8&lt;'Dockage Schedule'!$C$43,'Dockage Schedule'!$M$42,'Yield &amp; Quality'!O8&lt;'Dockage Schedule'!$C$44,'Dockage Schedule'!$M$43,'Yield &amp; Quality'!O8&lt;'Dockage Schedule'!$C$45,'Dockage Schedule'!$M$44,'Yield &amp; Quality'!O8&lt;'Dockage Schedule'!$C$46,'Dockage Schedule'!$M$45,'Yield &amp; Quality'!O8&lt;'Dockage Schedule'!$C$47,'Dockage Schedule'!$M$46,'Yield &amp; Quality'!O8&lt;'Dockage Schedule'!$C$48,'Dockage Schedule'!$M$47,'Yield &amp; Quality'!O8&lt;'Dockage Schedule'!$C$49,'Dockage Schedule'!P38,'Yield &amp; Quality'!O8&gt;='Dockage Schedule'!$C$49,'Dockage Schedule'!$M$49)</f>
        <v>0</v>
      </c>
      <c r="L13" s="67" cm="1">
        <f t="array" ref="L13">_xlfn.IFS('Yield &amp; Quality'!Q8&gt;='Dockage Schedule'!$P$4,'Dockage Schedule'!$AA$4,'Yield &amp; Quality'!Q8&gt;='Dockage Schedule'!$P$5,'Dockage Schedule'!$AA$5,'Yield &amp; Quality'!Q8&gt;='Dockage Schedule'!$P$6,'Dockage Schedule'!$AA$6,'Yield &amp; Quality'!Q8&gt;='Dockage Schedule'!$P$7,'Dockage Schedule'!$AA$7,'Yield &amp; Quality'!Q8&gt;='Dockage Schedule'!$P$8,'Dockage Schedule'!$AA$8,'Yield &amp; Quality'!Q8&gt;='Dockage Schedule'!$P$9,'Dockage Schedule'!$AA$9,'Yield &amp; Quality'!Q8&gt;='Dockage Schedule'!$P$10,'Dockage Schedule'!$AA$10,'Yield &amp; Quality'!Q8&gt;='Dockage Schedule'!$P$11,'Dockage Schedule'!$AA$11,'Yield &amp; Quality'!Q8&gt;='Dockage Schedule'!$P$12,'Dockage Schedule'!$AA$12,'Yield &amp; Quality'!Q8&gt;='Dockage Schedule'!$P$13,'Dockage Schedule'!$AA$13,'Yield &amp; Quality'!Q8&gt;='Dockage Schedule'!$P$14,'Dockage Schedule'!$AA$14,'Yield &amp; Quality'!Q8&gt;='Dockage Schedule'!$P$15,'Dockage Schedule'!$AA$15,'Yield &amp; Quality'!Q8&gt;='Dockage Schedule'!$P$16,'Dockage Schedule'!$AA$16,'Yield &amp; Quality'!Q8&gt;='Dockage Schedule'!$P$17,'Dockage Schedule'!$AA$17,'Yield &amp; Quality'!Q8&gt;='Dockage Schedule'!$P$18,'Dockage Schedule'!$AA$18,'Yield &amp; Quality'!Q8&gt;='Dockage Schedule'!$P$19,'Dockage Schedule'!$AA$19,'Yield &amp; Quality'!Q8&gt;='Dockage Schedule'!$P$20,'Dockage Schedule'!$AA$20,'Yield &amp; Quality'!Q8&gt;='Dockage Schedule'!$P$21,'Dockage Schedule'!$AA$21,'Yield &amp; Quality'!Q8&gt;='Dockage Schedule'!$P$22,'Dockage Schedule'!$AA$22,'Yield &amp; Quality'!Q8&gt;='Dockage Schedule'!$P$23,'Dockage Schedule'!$AA$23,'Yield &amp; Quality'!Q8&gt;='Dockage Schedule'!$P$24,'Dockage Schedule'!$AA$24,'Yield &amp; Quality'!Q8&gt;='Dockage Schedule'!$P$25,'Dockage Schedule'!$AA$25,'Yield &amp; Quality'!Q8&gt;='Dockage Schedule'!$P$26,'Dockage Schedule'!$AA$26,'Yield &amp; Quality'!Q8&gt;='Dockage Schedule'!$P$27,'Dockage Schedule'!$AA$27,'Yield &amp; Quality'!Q8&lt;'Dockage Schedule'!$P$27,'Dockage Schedule'!$AA$27)+_xlfn.IFS('Yield &amp; Quality'!V8&lt;'Dockage Schedule'!$AD$4,'Dockage Schedule'!$AN$3,'Yield &amp; Quality'!V8&lt;'Dockage Schedule'!$AD$5,'Dockage Schedule'!$AN$4,'Yield &amp; Quality'!V8&lt;'Dockage Schedule'!$AD$6,'Dockage Schedule'!$AN$5,'Yield &amp; Quality'!V8&lt;'Dockage Schedule'!$AD$7,'Dockage Schedule'!$AN$6,'Yield &amp; Quality'!V8&lt;'Dockage Schedule'!$AD$8,'Dockage Schedule'!$AN$7,'Yield &amp; Quality'!V8&lt;'Dockage Schedule'!$AD$9,'Dockage Schedule'!$AN$8,'Yield &amp; Quality'!V8&lt;'Dockage Schedule'!$AD$10,'Dockage Schedule'!$AN$9,'Yield &amp; Quality'!V8&lt;'Dockage Schedule'!$AD$11,'Dockage Schedule'!$AN$10,'Yield &amp; Quality'!V8&lt;'Dockage Schedule'!$AD$12,'Dockage Schedule'!$AN$11,'Yield &amp; Quality'!V8&lt;'Dockage Schedule'!$AD$13,'Dockage Schedule'!$AN$12,'Yield &amp; Quality'!V8&lt;'Dockage Schedule'!$AD$14,'Dockage Schedule'!$AN$13,'Yield &amp; Quality'!V8&lt;'Dockage Schedule'!$AD$15,'Dockage Schedule'!$AN$14,'Yield &amp; Quality'!V8&lt;'Dockage Schedule'!$AD$16,'Dockage Schedule'!$AN$15,'Yield &amp; Quality'!V8&lt;'Dockage Schedule'!$AD$17,'Dockage Schedule'!$AN$16,'Yield &amp; Quality'!V8&lt;'Dockage Schedule'!$AD$18,'Dockage Schedule'!$AN$17,'Yield &amp; Quality'!V8&lt;'Dockage Schedule'!$AD$19,'Dockage Schedule'!$AN$18,'Yield &amp; Quality'!V8&lt;'Dockage Schedule'!$AD$20,'Dockage Schedule'!$AN$19,'Yield &amp; Quality'!V8&lt;'Dockage Schedule'!$AD$21,'Dockage Schedule'!$AN$20,'Yield &amp; Quality'!V8&lt;'Dockage Schedule'!$AD$21,'Dockage Schedule'!$AN$22,'Yield &amp; Quality'!V8&lt;'Dockage Schedule'!$AD$22,'Dockage Schedule'!$AN$23,'Yield &amp; Quality'!V8&lt;'Dockage Schedule'!$AD$24,'Dockage Schedule'!$AN$24,'Yield &amp; Quality'!V8&lt;'Dockage Schedule'!$AD$25,'Dockage Schedule'!$AN$24,'Yield &amp; Quality'!V8&gt;='Dockage Schedule'!$AD$25,-500)-_xlfn.IFS('Yield &amp; Quality'!L8&lt;'Dockage Schedule'!$C$4,0,'Yield &amp; Quality'!L8&lt;'Dockage Schedule'!$C$5,'Dockage Schedule'!$M$4,'Yield &amp; Quality'!L8&lt;'Dockage Schedule'!$C$6,'Dockage Schedule'!$M$5,'Yield &amp; Quality'!L8&lt;'Dockage Schedule'!$C$6,'Dockage Schedule'!$M$7,'Yield &amp; Quality'!L8&lt;'Dockage Schedule'!$C$7,'Dockage Schedule'!$M$8,'Yield &amp; Quality'!L8&lt;'Dockage Schedule'!$C$8,'Dockage Schedule'!$M$9,'Yield &amp; Quality'!L8&lt;'Dockage Schedule'!$C$10,'Dockage Schedule'!$M$9,'Yield &amp; Quality'!L8&lt;'Dockage Schedule'!$C$10,'Dockage Schedule'!$M$11,'Yield &amp; Quality'!L8&lt;'Dockage Schedule'!$C$12,'Dockage Schedule'!$M$11,'Yield &amp; Quality'!L8&lt;'Dockage Schedule'!$C$13,'Dockage Schedule'!$M$12,'Yield &amp; Quality'!L8&lt;'Dockage Schedule'!$C$14,'Dockage Schedule'!$M$13,'Yield &amp; Quality'!L8&lt;'Dockage Schedule'!$C$15,'Dockage Schedule'!$M$14,'Yield &amp; Quality'!L8&lt;'Dockage Schedule'!$C$16,'Dockage Schedule'!$M$15,'Yield &amp; Quality'!L8&lt;'Dockage Schedule'!$C$17,'Dockage Schedule'!$M$16,'Yield &amp; Quality'!L8&lt;'Dockage Schedule'!$C$18,'Dockage Schedule'!$M$17,'Yield &amp; Quality'!L8&lt;'Dockage Schedule'!$C$19,'Dockage Schedule'!$M$18,'Yield &amp; Quality'!L8&lt;'Dockage Schedule'!$C$20,'Dockage Schedule'!$M$19,'Yield &amp; Quality'!L8&lt;'Dockage Schedule'!$C$21,'Dockage Schedule'!$M$20,'Yield &amp; Quality'!L8&lt;'Dockage Schedule'!$C$22,'Dockage Schedule'!$M$21,'Yield &amp; Quality'!L8&lt;'Dockage Schedule'!$C$23,'Dockage Schedule'!$M$22,'Yield &amp; Quality'!L8&lt;'Dockage Schedule'!$C$24,'Dockage Schedule'!$M$23,'Yield &amp; Quality'!L8&gt;='Dockage Schedule'!C14,'Dockage Schedule'!M14)</f>
        <v>-0.79</v>
      </c>
      <c r="M13" s="29" cm="1">
        <f t="array" ref="M13">_xlfn.IFS('Yield &amp; Quality'!R8&gt;='Dockage Schedule'!$P$4,'Dockage Schedule'!$AA$4,'Yield &amp; Quality'!R8&gt;='Dockage Schedule'!$P$5,'Dockage Schedule'!$AA$5,'Yield &amp; Quality'!R8&gt;='Dockage Schedule'!$P$6,'Dockage Schedule'!$AA$6,'Yield &amp; Quality'!R8&gt;='Dockage Schedule'!$P$7,'Dockage Schedule'!$AA$7,'Yield &amp; Quality'!R8&gt;='Dockage Schedule'!$P$8,'Dockage Schedule'!$AA$8,'Yield &amp; Quality'!R8&gt;='Dockage Schedule'!$P$9,'Dockage Schedule'!$AA$9,'Yield &amp; Quality'!R8&gt;='Dockage Schedule'!$P$10,'Dockage Schedule'!$AA$10,'Yield &amp; Quality'!R8&gt;='Dockage Schedule'!$P$11,'Dockage Schedule'!$AA$11,'Yield &amp; Quality'!R8&gt;='Dockage Schedule'!$P$12,'Dockage Schedule'!$AA$12,'Yield &amp; Quality'!R8&gt;='Dockage Schedule'!$P$13,'Dockage Schedule'!$AA$13,'Yield &amp; Quality'!R8&gt;='Dockage Schedule'!$P$14,'Dockage Schedule'!$AA$14,'Yield &amp; Quality'!R8&gt;='Dockage Schedule'!$P$15,'Dockage Schedule'!$AA$15,'Yield &amp; Quality'!R8&gt;='Dockage Schedule'!$P$16,'Dockage Schedule'!$AA$16,'Yield &amp; Quality'!R8&gt;='Dockage Schedule'!$P$17,'Dockage Schedule'!$AA$17,'Yield &amp; Quality'!R8&gt;='Dockage Schedule'!$P$18,'Dockage Schedule'!$AA$18,'Yield &amp; Quality'!R8&gt;='Dockage Schedule'!$P$19,'Dockage Schedule'!$AA$19,'Yield &amp; Quality'!R8&gt;='Dockage Schedule'!$P$20,'Dockage Schedule'!$AA$20,'Yield &amp; Quality'!R8&gt;='Dockage Schedule'!$P$21,'Dockage Schedule'!$AA$21,'Yield &amp; Quality'!R8&gt;='Dockage Schedule'!$P$22,'Dockage Schedule'!$AA$22,'Yield &amp; Quality'!R8&gt;='Dockage Schedule'!$P$23,'Dockage Schedule'!$AA$23,'Yield &amp; Quality'!R8&gt;='Dockage Schedule'!$P$24,'Dockage Schedule'!$AA$24,'Yield &amp; Quality'!R8&gt;='Dockage Schedule'!$P$25,'Dockage Schedule'!$AA$25,'Yield &amp; Quality'!R8&gt;='Dockage Schedule'!$P$26,'Dockage Schedule'!$AA$26,'Yield &amp; Quality'!R8&gt;='Dockage Schedule'!$P$27,'Dockage Schedule'!$AA$27,'Yield &amp; Quality'!R8&lt;'Dockage Schedule'!$P$27,'Dockage Schedule'!$AA$27)+_xlfn.IFS('Yield &amp; Quality'!W8&lt;'Dockage Schedule'!$AD$4,'Dockage Schedule'!$AN$3,'Yield &amp; Quality'!W8&lt;'Dockage Schedule'!$AD$5,'Dockage Schedule'!$AN$4,'Yield &amp; Quality'!W8&lt;'Dockage Schedule'!$AD$6,'Dockage Schedule'!$AN$5,'Yield &amp; Quality'!W8&lt;'Dockage Schedule'!$AD$7,'Dockage Schedule'!$AN$6,'Yield &amp; Quality'!W8&lt;'Dockage Schedule'!$AD$8,'Dockage Schedule'!$AN$7,'Yield &amp; Quality'!W8&lt;'Dockage Schedule'!$AD$9,'Dockage Schedule'!$AN$8,'Yield &amp; Quality'!W8&lt;'Dockage Schedule'!$AD$10,'Dockage Schedule'!$AN$9,'Yield &amp; Quality'!W8&lt;'Dockage Schedule'!$AD$11,'Dockage Schedule'!$AN$10,'Yield &amp; Quality'!W8&lt;'Dockage Schedule'!$AD$12,'Dockage Schedule'!$AN$11,'Yield &amp; Quality'!W8&lt;'Dockage Schedule'!$AD$13,'Dockage Schedule'!$AN$12,'Yield &amp; Quality'!W8&lt;'Dockage Schedule'!$AD$14,'Dockage Schedule'!$AN$13,'Yield &amp; Quality'!W8&lt;'Dockage Schedule'!$AD$15,'Dockage Schedule'!$AN$14,'Yield &amp; Quality'!W8&lt;'Dockage Schedule'!$AD$16,'Dockage Schedule'!$AN$15,'Yield &amp; Quality'!W8&lt;'Dockage Schedule'!$AD$17,'Dockage Schedule'!$AN$16,'Yield &amp; Quality'!W8&lt;'Dockage Schedule'!$AD$18,'Dockage Schedule'!$AN$17,'Yield &amp; Quality'!W8&lt;'Dockage Schedule'!$AD$19,'Dockage Schedule'!$AN$18,'Yield &amp; Quality'!W8&lt;'Dockage Schedule'!$AD$20,'Dockage Schedule'!$AN$19,'Yield &amp; Quality'!W8&lt;'Dockage Schedule'!$AD$21,'Dockage Schedule'!$AN$20,'Yield &amp; Quality'!W8&lt;'Dockage Schedule'!$AD$21,'Dockage Schedule'!$AN$22,'Yield &amp; Quality'!W8&lt;'Dockage Schedule'!$AD$22,'Dockage Schedule'!$AN$23,'Yield &amp; Quality'!W8&lt;'Dockage Schedule'!$AD$24,'Dockage Schedule'!$AN$24,'Yield &amp; Quality'!W8&lt;'Dockage Schedule'!$AD$25,'Dockage Schedule'!$AN$24,'Yield &amp; Quality'!W8&gt;='Dockage Schedule'!$AD$25,-500)-_xlfn.IFS('Yield &amp; Quality'!M8&lt;'Dockage Schedule'!$C$4,0,'Yield &amp; Quality'!M8&lt;'Dockage Schedule'!$C$5,'Dockage Schedule'!$M$4,'Yield &amp; Quality'!M8&lt;'Dockage Schedule'!$C$6,'Dockage Schedule'!$M$5,'Yield &amp; Quality'!M8&lt;'Dockage Schedule'!$C$6,'Dockage Schedule'!$M$7,'Yield &amp; Quality'!M8&lt;'Dockage Schedule'!$C$7,'Dockage Schedule'!$M$8,'Yield &amp; Quality'!M8&lt;'Dockage Schedule'!$C$8,'Dockage Schedule'!$M$9,'Yield &amp; Quality'!M8&lt;'Dockage Schedule'!$C$10,'Dockage Schedule'!$M$9,'Yield &amp; Quality'!M8&lt;'Dockage Schedule'!$C$10,'Dockage Schedule'!$M$11,'Yield &amp; Quality'!M8&lt;'Dockage Schedule'!$C$12,'Dockage Schedule'!$M$11,'Yield &amp; Quality'!M8&lt;'Dockage Schedule'!$C$13,'Dockage Schedule'!$M$12,'Yield &amp; Quality'!M8&lt;'Dockage Schedule'!$C$14,'Dockage Schedule'!$M$13,'Yield &amp; Quality'!M8&lt;'Dockage Schedule'!$C$15,'Dockage Schedule'!$M$14,'Yield &amp; Quality'!M8&lt;'Dockage Schedule'!$C$16,'Dockage Schedule'!$M$15,'Yield &amp; Quality'!M8&lt;'Dockage Schedule'!$C$17,'Dockage Schedule'!$M$16,'Yield &amp; Quality'!M8&lt;'Dockage Schedule'!$C$18,'Dockage Schedule'!$M$17,'Yield &amp; Quality'!M8&lt;'Dockage Schedule'!$C$19,'Dockage Schedule'!$M$18,'Yield &amp; Quality'!M8&lt;'Dockage Schedule'!$C$20,'Dockage Schedule'!$M$19,'Yield &amp; Quality'!M8&lt;'Dockage Schedule'!$C$21,'Dockage Schedule'!$M$20,'Yield &amp; Quality'!M8&lt;'Dockage Schedule'!$C$22,'Dockage Schedule'!$M$21,'Yield &amp; Quality'!M8&lt;'Dockage Schedule'!$C$23,'Dockage Schedule'!$M$22,'Yield &amp; Quality'!M8&lt;'Dockage Schedule'!$C$24,'Dockage Schedule'!$M$23,'Yield &amp; Quality'!M8&gt;='Dockage Schedule'!D14,'Dockage Schedule'!N14)</f>
        <v>0</v>
      </c>
      <c r="N13" s="29" cm="1">
        <f t="array" ref="N13">_xlfn.IFS('Yield &amp; Quality'!S8&gt;='Dockage Schedule'!$P$4,'Dockage Schedule'!$AA$4,'Yield &amp; Quality'!S8&gt;='Dockage Schedule'!$P$5,'Dockage Schedule'!$AA$5,'Yield &amp; Quality'!S8&gt;='Dockage Schedule'!$P$6,'Dockage Schedule'!$AA$6,'Yield &amp; Quality'!S8&gt;='Dockage Schedule'!$P$7,'Dockage Schedule'!$AA$7,'Yield &amp; Quality'!S8&gt;='Dockage Schedule'!$P$8,'Dockage Schedule'!$AA$8,'Yield &amp; Quality'!S8&gt;='Dockage Schedule'!$P$9,'Dockage Schedule'!$AA$9,'Yield &amp; Quality'!S8&gt;='Dockage Schedule'!$P$10,'Dockage Schedule'!$AA$10,'Yield &amp; Quality'!S8&gt;='Dockage Schedule'!$P$11,'Dockage Schedule'!$AA$11,'Yield &amp; Quality'!S8&gt;='Dockage Schedule'!$P$12,'Dockage Schedule'!$AA$12,'Yield &amp; Quality'!S8&gt;='Dockage Schedule'!$P$13,'Dockage Schedule'!$AA$13,'Yield &amp; Quality'!S8&gt;='Dockage Schedule'!$P$14,'Dockage Schedule'!$AA$14,'Yield &amp; Quality'!S8&gt;='Dockage Schedule'!$P$15,'Dockage Schedule'!$AA$15,'Yield &amp; Quality'!S8&gt;='Dockage Schedule'!$P$16,'Dockage Schedule'!$AA$16,'Yield &amp; Quality'!S8&gt;='Dockage Schedule'!$P$17,'Dockage Schedule'!$AA$17,'Yield &amp; Quality'!S8&gt;='Dockage Schedule'!$P$18,'Dockage Schedule'!$AA$18,'Yield &amp; Quality'!S8&gt;='Dockage Schedule'!$P$19,'Dockage Schedule'!$AA$19,'Yield &amp; Quality'!S8&gt;='Dockage Schedule'!$P$20,'Dockage Schedule'!$AA$20,'Yield &amp; Quality'!S8&gt;='Dockage Schedule'!$P$21,'Dockage Schedule'!$AA$21,'Yield &amp; Quality'!S8&gt;='Dockage Schedule'!$P$22,'Dockage Schedule'!$AA$22,'Yield &amp; Quality'!S8&gt;='Dockage Schedule'!$P$23,'Dockage Schedule'!$AA$23,'Yield &amp; Quality'!S8&gt;='Dockage Schedule'!$P$24,'Dockage Schedule'!$AA$24,'Yield &amp; Quality'!S8&gt;='Dockage Schedule'!$P$25,'Dockage Schedule'!$AA$25,'Yield &amp; Quality'!S8&gt;='Dockage Schedule'!$P$26,'Dockage Schedule'!$AA$26,'Yield &amp; Quality'!S8&gt;='Dockage Schedule'!$P$27,'Dockage Schedule'!$AA$27,'Yield &amp; Quality'!S8&lt;'Dockage Schedule'!$P$27,'Dockage Schedule'!$AA$27)+_xlfn.IFS('Yield &amp; Quality'!X8&lt;'Dockage Schedule'!$AD$4,'Dockage Schedule'!$AN$3,'Yield &amp; Quality'!X8&lt;'Dockage Schedule'!$AD$5,'Dockage Schedule'!$AN$4,'Yield &amp; Quality'!X8&lt;'Dockage Schedule'!$AD$6,'Dockage Schedule'!$AN$5,'Yield &amp; Quality'!X8&lt;'Dockage Schedule'!$AD$7,'Dockage Schedule'!$AN$6,'Yield &amp; Quality'!X8&lt;'Dockage Schedule'!$AD$8,'Dockage Schedule'!$AN$7,'Yield &amp; Quality'!X8&lt;'Dockage Schedule'!$AD$9,'Dockage Schedule'!$AN$8,'Yield &amp; Quality'!X8&lt;'Dockage Schedule'!$AD$10,'Dockage Schedule'!$AN$9,'Yield &amp; Quality'!X8&lt;'Dockage Schedule'!$AD$11,'Dockage Schedule'!$AN$10,'Yield &amp; Quality'!X8&lt;'Dockage Schedule'!$AD$12,'Dockage Schedule'!$AN$11,'Yield &amp; Quality'!X8&lt;'Dockage Schedule'!$AD$13,'Dockage Schedule'!$AN$12,'Yield &amp; Quality'!X8&lt;'Dockage Schedule'!$AD$14,'Dockage Schedule'!$AN$13,'Yield &amp; Quality'!X8&lt;'Dockage Schedule'!$AD$15,'Dockage Schedule'!$AN$14,'Yield &amp; Quality'!X8&lt;'Dockage Schedule'!$AD$16,'Dockage Schedule'!$AN$15,'Yield &amp; Quality'!X8&lt;'Dockage Schedule'!$AD$17,'Dockage Schedule'!$AN$16,'Yield &amp; Quality'!X8&lt;'Dockage Schedule'!$AD$18,'Dockage Schedule'!$AN$17,'Yield &amp; Quality'!X8&lt;'Dockage Schedule'!$AD$19,'Dockage Schedule'!$AN$18,'Yield &amp; Quality'!X8&lt;'Dockage Schedule'!$AD$20,'Dockage Schedule'!$AN$19,'Yield &amp; Quality'!X8&lt;'Dockage Schedule'!$AD$21,'Dockage Schedule'!$AN$20,'Yield &amp; Quality'!X8&lt;'Dockage Schedule'!$AD$21,'Dockage Schedule'!$AN$22,'Yield &amp; Quality'!X8&lt;'Dockage Schedule'!$AD$22,'Dockage Schedule'!$AN$23,'Yield &amp; Quality'!X8&lt;'Dockage Schedule'!$AD$24,'Dockage Schedule'!$AN$24,'Yield &amp; Quality'!X8&lt;'Dockage Schedule'!$AD$25,'Dockage Schedule'!$AN$24,'Yield &amp; Quality'!X8&gt;='Dockage Schedule'!$AD$25,-500)-_xlfn.IFS('Yield &amp; Quality'!N8&lt;'Dockage Schedule'!$C$4,0,'Yield &amp; Quality'!N8&lt;'Dockage Schedule'!$C$5,'Dockage Schedule'!$M$4,'Yield &amp; Quality'!N8&lt;'Dockage Schedule'!$C$6,'Dockage Schedule'!$M$5,'Yield &amp; Quality'!N8&lt;'Dockage Schedule'!$C$6,'Dockage Schedule'!$M$7,'Yield &amp; Quality'!N8&lt;'Dockage Schedule'!$C$7,'Dockage Schedule'!$M$8,'Yield &amp; Quality'!N8&lt;'Dockage Schedule'!$C$8,'Dockage Schedule'!$M$9,'Yield &amp; Quality'!N8&lt;'Dockage Schedule'!$C$10,'Dockage Schedule'!$M$9,'Yield &amp; Quality'!N8&lt;'Dockage Schedule'!$C$10,'Dockage Schedule'!$M$11,'Yield &amp; Quality'!N8&lt;'Dockage Schedule'!$C$12,'Dockage Schedule'!$M$11,'Yield &amp; Quality'!N8&lt;'Dockage Schedule'!$C$13,'Dockage Schedule'!$M$12,'Yield &amp; Quality'!N8&lt;'Dockage Schedule'!$C$14,'Dockage Schedule'!$M$13,'Yield &amp; Quality'!N8&lt;'Dockage Schedule'!$C$15,'Dockage Schedule'!$M$14,'Yield &amp; Quality'!N8&lt;'Dockage Schedule'!$C$16,'Dockage Schedule'!$M$15,'Yield &amp; Quality'!N8&lt;'Dockage Schedule'!$C$17,'Dockage Schedule'!$M$16,'Yield &amp; Quality'!N8&lt;'Dockage Schedule'!$C$18,'Dockage Schedule'!$M$17,'Yield &amp; Quality'!N8&lt;'Dockage Schedule'!$C$19,'Dockage Schedule'!$M$18,'Yield &amp; Quality'!N8&lt;'Dockage Schedule'!$C$20,'Dockage Schedule'!$M$19,'Yield &amp; Quality'!N8&lt;'Dockage Schedule'!$C$21,'Dockage Schedule'!$M$20,'Yield &amp; Quality'!N8&lt;'Dockage Schedule'!$C$22,'Dockage Schedule'!$M$21,'Yield &amp; Quality'!N8&lt;'Dockage Schedule'!$C$23,'Dockage Schedule'!$M$22,'Yield &amp; Quality'!N8&lt;'Dockage Schedule'!$C$24,'Dockage Schedule'!$M$23,'Yield &amp; Quality'!N8&gt;='Dockage Schedule'!E14,'Dockage Schedule'!O14)</f>
        <v>-0.03</v>
      </c>
      <c r="O13" s="68" cm="1">
        <f t="array" ref="O13">_xlfn.IFS('Yield &amp; Quality'!T8&gt;='Dockage Schedule'!$P$4,'Dockage Schedule'!$AA$4,'Yield &amp; Quality'!T8&gt;='Dockage Schedule'!$P$5,'Dockage Schedule'!$AA$5,'Yield &amp; Quality'!T8&gt;='Dockage Schedule'!$P$6,'Dockage Schedule'!$AA$6,'Yield &amp; Quality'!T8&gt;='Dockage Schedule'!$P$7,'Dockage Schedule'!$AA$7,'Yield &amp; Quality'!T8&gt;='Dockage Schedule'!$P$8,'Dockage Schedule'!$AA$8,'Yield &amp; Quality'!T8&gt;='Dockage Schedule'!$P$9,'Dockage Schedule'!$AA$9,'Yield &amp; Quality'!T8&gt;='Dockage Schedule'!$P$10,'Dockage Schedule'!$AA$10,'Yield &amp; Quality'!T8&gt;='Dockage Schedule'!$P$11,'Dockage Schedule'!$AA$11,'Yield &amp; Quality'!T8&gt;='Dockage Schedule'!$P$12,'Dockage Schedule'!$AA$12,'Yield &amp; Quality'!T8&gt;='Dockage Schedule'!$P$13,'Dockage Schedule'!$AA$13,'Yield &amp; Quality'!T8&gt;='Dockage Schedule'!$P$14,'Dockage Schedule'!$AA$14,'Yield &amp; Quality'!T8&gt;='Dockage Schedule'!$P$15,'Dockage Schedule'!$AA$15,'Yield &amp; Quality'!T8&gt;='Dockage Schedule'!$P$16,'Dockage Schedule'!$AA$16,'Yield &amp; Quality'!T8&gt;='Dockage Schedule'!$P$17,'Dockage Schedule'!$AA$17,'Yield &amp; Quality'!T8&gt;='Dockage Schedule'!$P$18,'Dockage Schedule'!$AA$18,'Yield &amp; Quality'!T8&gt;='Dockage Schedule'!$P$19,'Dockage Schedule'!$AA$19,'Yield &amp; Quality'!T8&gt;='Dockage Schedule'!$P$20,'Dockage Schedule'!$AA$20,'Yield &amp; Quality'!T8&gt;='Dockage Schedule'!$P$21,'Dockage Schedule'!$AA$21,'Yield &amp; Quality'!T8&gt;='Dockage Schedule'!$P$22,'Dockage Schedule'!$AA$22,'Yield &amp; Quality'!T8&gt;='Dockage Schedule'!$P$23,'Dockage Schedule'!$AA$23,'Yield &amp; Quality'!T8&gt;='Dockage Schedule'!$P$24,'Dockage Schedule'!$AA$24,'Yield &amp; Quality'!T8&gt;='Dockage Schedule'!$P$25,'Dockage Schedule'!$AA$25,'Yield &amp; Quality'!T8&gt;='Dockage Schedule'!$P$26,'Dockage Schedule'!$AA$26,'Yield &amp; Quality'!T8&gt;='Dockage Schedule'!$P$27,'Dockage Schedule'!$AA$27,'Yield &amp; Quality'!T8&lt;'Dockage Schedule'!$P$27,'Dockage Schedule'!$AA$27)+_xlfn.IFS('Yield &amp; Quality'!Y8&lt;'Dockage Schedule'!$AD$4,'Dockage Schedule'!$AN$3,'Yield &amp; Quality'!Y8&lt;'Dockage Schedule'!$AD$5,'Dockage Schedule'!$AN$4,'Yield &amp; Quality'!Y8&lt;'Dockage Schedule'!$AD$6,'Dockage Schedule'!$AN$5,'Yield &amp; Quality'!Y8&lt;'Dockage Schedule'!$AD$7,'Dockage Schedule'!$AN$6,'Yield &amp; Quality'!Y8&lt;'Dockage Schedule'!$AD$8,'Dockage Schedule'!$AN$7,'Yield &amp; Quality'!Y8&lt;'Dockage Schedule'!$AD$9,'Dockage Schedule'!$AN$8,'Yield &amp; Quality'!Y8&lt;'Dockage Schedule'!$AD$10,'Dockage Schedule'!$AN$9,'Yield &amp; Quality'!Y8&lt;'Dockage Schedule'!$AD$11,'Dockage Schedule'!$AN$10,'Yield &amp; Quality'!Y8&lt;'Dockage Schedule'!$AD$12,'Dockage Schedule'!$AN$11,'Yield &amp; Quality'!Y8&lt;'Dockage Schedule'!$AD$13,'Dockage Schedule'!$AN$12,'Yield &amp; Quality'!Y8&lt;'Dockage Schedule'!$AD$14,'Dockage Schedule'!$AN$13,'Yield &amp; Quality'!Y8&lt;'Dockage Schedule'!$AD$15,'Dockage Schedule'!$AN$14,'Yield &amp; Quality'!Y8&lt;'Dockage Schedule'!$AD$16,'Dockage Schedule'!$AN$15,'Yield &amp; Quality'!Y8&lt;'Dockage Schedule'!$AD$17,'Dockage Schedule'!$AN$16,'Yield &amp; Quality'!Y8&lt;'Dockage Schedule'!$AD$18,'Dockage Schedule'!$AN$17,'Yield &amp; Quality'!Y8&lt;'Dockage Schedule'!$AD$19,'Dockage Schedule'!$AN$18,'Yield &amp; Quality'!Y8&lt;'Dockage Schedule'!$AD$20,'Dockage Schedule'!$AN$19,'Yield &amp; Quality'!Y8&lt;'Dockage Schedule'!$AD$21,'Dockage Schedule'!$AN$20,'Yield &amp; Quality'!Y8&lt;'Dockage Schedule'!$AD$21,'Dockage Schedule'!$AN$22,'Yield &amp; Quality'!Y8&lt;'Dockage Schedule'!$AD$22,'Dockage Schedule'!$AN$23,'Yield &amp; Quality'!Y8&lt;'Dockage Schedule'!$AD$24,'Dockage Schedule'!$AN$24,'Yield &amp; Quality'!Y8&lt;'Dockage Schedule'!$AD$25,'Dockage Schedule'!$AN$24,'Yield &amp; Quality'!Y8&gt;='Dockage Schedule'!$AD$25,-500)-_xlfn.IFS('Yield &amp; Quality'!O8&lt;'Dockage Schedule'!$C$4,0,'Yield &amp; Quality'!O8&lt;'Dockage Schedule'!$C$5,'Dockage Schedule'!$M$4,'Yield &amp; Quality'!O8&lt;'Dockage Schedule'!$C$6,'Dockage Schedule'!$M$5,'Yield &amp; Quality'!O8&lt;'Dockage Schedule'!$C$6,'Dockage Schedule'!$M$7,'Yield &amp; Quality'!O8&lt;'Dockage Schedule'!$C$7,'Dockage Schedule'!$M$8,'Yield &amp; Quality'!O8&lt;'Dockage Schedule'!$C$8,'Dockage Schedule'!$M$9,'Yield &amp; Quality'!O8&lt;'Dockage Schedule'!$C$10,'Dockage Schedule'!$M$9,'Yield &amp; Quality'!O8&lt;'Dockage Schedule'!$C$10,'Dockage Schedule'!$M$11,'Yield &amp; Quality'!O8&lt;'Dockage Schedule'!$C$12,'Dockage Schedule'!$M$11,'Yield &amp; Quality'!O8&lt;'Dockage Schedule'!$C$13,'Dockage Schedule'!$M$12,'Yield &amp; Quality'!O8&lt;'Dockage Schedule'!$C$14,'Dockage Schedule'!$M$13,'Yield &amp; Quality'!O8&lt;'Dockage Schedule'!$C$15,'Dockage Schedule'!$M$14,'Yield &amp; Quality'!O8&lt;'Dockage Schedule'!$C$16,'Dockage Schedule'!$M$15,'Yield &amp; Quality'!O8&lt;'Dockage Schedule'!$C$17,'Dockage Schedule'!$M$16,'Yield &amp; Quality'!O8&lt;'Dockage Schedule'!$C$18,'Dockage Schedule'!$M$17,'Yield &amp; Quality'!O8&lt;'Dockage Schedule'!$C$19,'Dockage Schedule'!$M$18,'Yield &amp; Quality'!O8&lt;'Dockage Schedule'!$C$20,'Dockage Schedule'!$M$19,'Yield &amp; Quality'!O8&lt;'Dockage Schedule'!$C$21,'Dockage Schedule'!$M$20,'Yield &amp; Quality'!O8&lt;'Dockage Schedule'!$C$22,'Dockage Schedule'!$M$21,'Yield &amp; Quality'!O8&lt;'Dockage Schedule'!$C$23,'Dockage Schedule'!$M$22,'Yield &amp; Quality'!O8&lt;'Dockage Schedule'!$C$24,'Dockage Schedule'!$M$23,'Yield &amp; Quality'!O8&gt;='Dockage Schedule'!F14,'Dockage Schedule'!P14)</f>
        <v>0</v>
      </c>
      <c r="Q13" s="66">
        <f>(('Yield &amp; Quality'!G8*((100-'Partial Returns'!G13)/100))*($C$3+L13))+($C$4*'Yield &amp; Quality'!AA8)</f>
        <v>739.04226510694662</v>
      </c>
      <c r="R13" s="7">
        <f>(('Yield &amp; Quality'!H8*((100-'Partial Returns'!H13)/100))*($C$3+M13))+($C$4*'Yield &amp; Quality'!AB8)</f>
        <v>781.77791443408717</v>
      </c>
      <c r="S13" s="7">
        <f>(('Yield &amp; Quality'!I8*((100-'Partial Returns'!I13)/100))*($C$3+N13))+($C$4*'Yield &amp; Quality'!AC8)</f>
        <v>1190.5632078065364</v>
      </c>
      <c r="T13" s="8">
        <f>(('Yield &amp; Quality'!J8*((100-'Partial Returns'!J13)/100))*($C$3+O13))+($C$4*'Yield &amp; Quality'!AD8)</f>
        <v>929.91939180133295</v>
      </c>
      <c r="U13" s="5"/>
      <c r="V13" s="66" cm="1">
        <f t="array" ref="V13">_xlfn.IFS('Yield &amp; Quality'!B8='Treatment Costs'!$A$3,'Treatment Costs'!$K$3,'Yield &amp; Quality'!B8='Treatment Costs'!$A$4,'Treatment Costs'!$K$4,'Yield &amp; Quality'!B8='Treatment Costs'!$A$5,'Treatment Costs'!$K$5,'Yield &amp; Quality'!B8='Treatment Costs'!$A$6,'Treatment Costs'!$K$6,'Yield &amp; Quality'!B8='Treatment Costs'!$A$7,'Treatment Costs'!$K$7,'Yield &amp; Quality'!B8='Treatment Costs'!$A$8,'Treatment Costs'!$K$8,'Yield &amp; Quality'!B8='Treatment Costs'!$A$9,'Treatment Costs'!$K$9,'Yield &amp; Quality'!B8='Treatment Costs'!$A$10,'Treatment Costs'!$K$10,'Yield &amp; Quality'!B8='Treatment Costs'!$A$11,'Treatment Costs'!$K$11,'Yield &amp; Quality'!B8='Treatment Costs'!$A$12,'Treatment Costs'!$K$12,'Yield &amp; Quality'!B8='Treatment Costs'!$A$13,'Treatment Costs'!$K$13,'Yield &amp; Quality'!B8='Treatment Costs'!$A$14,'Treatment Costs'!$K$14,'Yield &amp; Quality'!B8='Treatment Costs'!$A$15,'Treatment Costs'!$K$15,'Yield &amp; Quality'!B8='Treatment Costs'!$A$16,'Treatment Costs'!$K$16)</f>
        <v>170.64285714285714</v>
      </c>
      <c r="W13" s="7" cm="1">
        <f t="array" ref="W13">_xlfn.IFS('Yield &amp; Quality'!C8='Treatment Costs'!$A$3,'Treatment Costs'!$W$3,'Yield &amp; Quality'!C8='Treatment Costs'!$A$4,'Treatment Costs'!$W$4,'Yield &amp; Quality'!C8='Treatment Costs'!$A$5,'Treatment Costs'!$W$5,'Yield &amp; Quality'!C8='Treatment Costs'!$A$6,'Treatment Costs'!$W$6,'Yield &amp; Quality'!C8='Treatment Costs'!$A$7,'Treatment Costs'!$W$7,'Yield &amp; Quality'!C8='Treatment Costs'!$A$8,'Treatment Costs'!$W$8,'Yield &amp; Quality'!C8='Treatment Costs'!$A$9,'Treatment Costs'!$W$9,'Yield &amp; Quality'!C8='Treatment Costs'!$A$10,'Treatment Costs'!$W$10,'Yield &amp; Quality'!C8='Treatment Costs'!$A$11,'Treatment Costs'!$W$11,'Yield &amp; Quality'!C8='Treatment Costs'!$A$12,'Treatment Costs'!$W$12,'Yield &amp; Quality'!C8='Treatment Costs'!$A$13,'Treatment Costs'!$W$13,'Yield &amp; Quality'!C8='Treatment Costs'!$A$14,'Treatment Costs'!$W$14,'Yield &amp; Quality'!C8='Treatment Costs'!$A$15,'Treatment Costs'!$W$15,'Yield &amp; Quality'!C8='Treatment Costs'!$A$16,'Treatment Costs'!$W$16)</f>
        <v>158.14017857142858</v>
      </c>
      <c r="X13" s="7" cm="1">
        <f t="array" ref="X13">_xlfn.IFS('Yield &amp; Quality'!D8='Treatment Costs'!$A$3,'Treatment Costs'!$K$3,'Yield &amp; Quality'!D8='Treatment Costs'!$A$4,'Treatment Costs'!$K$4,'Yield &amp; Quality'!D8='Treatment Costs'!$A$5,'Treatment Costs'!$K$5,'Yield &amp; Quality'!D8='Treatment Costs'!$A$6,'Treatment Costs'!$K$6,'Yield &amp; Quality'!D8='Treatment Costs'!$A$7,'Treatment Costs'!$K$7,'Yield &amp; Quality'!D8='Treatment Costs'!$A$8,'Treatment Costs'!$K$8,'Yield &amp; Quality'!D8='Treatment Costs'!$A$9,'Treatment Costs'!$K$9,'Yield &amp; Quality'!D8='Treatment Costs'!$A$10,'Treatment Costs'!$K$10,'Yield &amp; Quality'!D8='Treatment Costs'!$A$11,'Treatment Costs'!$K$11,'Yield &amp; Quality'!D8='Treatment Costs'!$A$12,'Treatment Costs'!$K$12,'Yield &amp; Quality'!D8='Treatment Costs'!$A$13,'Treatment Costs'!$K$13,'Yield &amp; Quality'!D8='Treatment Costs'!$A$14,'Treatment Costs'!$K$14,'Yield &amp; Quality'!D8='Treatment Costs'!$A$15,'Treatment Costs'!$K$15,'Yield &amp; Quality'!D8='Treatment Costs'!$A$16,'Treatment Costs'!$K$16)</f>
        <v>160.29642857142858</v>
      </c>
      <c r="Y13" s="8" cm="1">
        <f t="array" ref="Y13">_xlfn.IFS('Yield &amp; Quality'!E8='Treatment Costs'!$A$3,'Treatment Costs'!$W$3,'Yield &amp; Quality'!E8='Treatment Costs'!$A$4,'Treatment Costs'!$W$4,'Yield &amp; Quality'!E8='Treatment Costs'!$A$5,'Treatment Costs'!$W$5,'Yield &amp; Quality'!E8='Treatment Costs'!$A$6,'Treatment Costs'!$W$6,'Yield &amp; Quality'!E8='Treatment Costs'!$A$7,'Treatment Costs'!$W$7,'Yield &amp; Quality'!E8='Treatment Costs'!$A$8,'Treatment Costs'!$W$8,'Yield &amp; Quality'!E8='Treatment Costs'!$A$9,'Treatment Costs'!$W$9,'Yield &amp; Quality'!E8='Treatment Costs'!$A$10,'Treatment Costs'!$W$10,'Yield &amp; Quality'!E8='Treatment Costs'!$A$11,'Treatment Costs'!$W$11,'Yield &amp; Quality'!E8='Treatment Costs'!$A$12,'Treatment Costs'!$W$12,'Yield &amp; Quality'!E8='Treatment Costs'!$A$13,'Treatment Costs'!$W$13,'Yield &amp; Quality'!E8='Treatment Costs'!$A$14,'Treatment Costs'!$W$14,'Yield &amp; Quality'!E8='Treatment Costs'!$A$15,'Treatment Costs'!$W$15,'Yield &amp; Quality'!E8='Treatment Costs'!$A$16,'Treatment Costs'!$W$16)</f>
        <v>98.436607142857142</v>
      </c>
      <c r="AA13" s="66">
        <f>(('Yield &amp; Quality'!G8*((100-'Partial Returns'!G13)/100))*($C$3+L13))+($C$4*'Yield &amp; Quality'!AA8)-V13</f>
        <v>568.39940796408951</v>
      </c>
      <c r="AB13" s="7">
        <f>(('Yield &amp; Quality'!H8*((100-'Partial Returns'!H13)/100))*($C$3+M13))+($C$4*'Yield &amp; Quality'!AB8)-W13</f>
        <v>623.63773586265859</v>
      </c>
      <c r="AC13" s="7">
        <f>(('Yield &amp; Quality'!I8*((100-'Partial Returns'!I13)/100))*($C$3+N13))+($C$4*'Yield &amp; Quality'!AC8)-X13</f>
        <v>1030.2667792351078</v>
      </c>
      <c r="AD13" s="8">
        <f>(('Yield &amp; Quality'!J8*((100-'Partial Returns'!J13)/100))*($C$3+O13))+($C$4*'Yield &amp; Quality'!AD8)-Y13</f>
        <v>831.48278465847579</v>
      </c>
    </row>
    <row r="14" spans="1:30" x14ac:dyDescent="0.25">
      <c r="A14">
        <v>1.6</v>
      </c>
      <c r="B14" s="66">
        <f>($C$3*'Yield &amp; Quality'!G9)+($C$4*'Yield &amp; Quality'!AA9)</f>
        <v>1011.5865970029636</v>
      </c>
      <c r="C14" s="7">
        <f>($C$3*'Yield &amp; Quality'!H9)+($C$4*'Yield &amp; Quality'!AB9)</f>
        <v>825.50512232865481</v>
      </c>
      <c r="D14" s="7">
        <f>($C$3*'Yield &amp; Quality'!I9)+($C$4*'Yield &amp; Quality'!AC9)</f>
        <v>1051.6282691907934</v>
      </c>
      <c r="E14" s="8">
        <f>($C$3*'Yield &amp; Quality'!J9)+($C$4*'Yield &amp; Quality'!AD9)</f>
        <v>881.45816433062134</v>
      </c>
      <c r="G14" s="61" cm="1">
        <f t="array" ref="G14">_xlfn.IFS('Yield &amp; Quality'!L9&lt;'Dockage Schedule'!$C$29,0,'Yield &amp; Quality'!L9&lt;'Dockage Schedule'!$C$30,'Dockage Schedule'!$M$29,'Yield &amp; Quality'!L9&lt;'Dockage Schedule'!$C$31,'Dockage Schedule'!$M$30,'Yield &amp; Quality'!L9&lt;'Dockage Schedule'!$C$32,'Dockage Schedule'!$M$31,'Yield &amp; Quality'!L9&lt;'Dockage Schedule'!$C$33,'Dockage Schedule'!$M$32,'Yield &amp; Quality'!L9&lt;'Dockage Schedule'!$C$34,'Dockage Schedule'!$M$33,'Yield &amp; Quality'!L9&lt;'Dockage Schedule'!$C$35,'Dockage Schedule'!$M$34,'Yield &amp; Quality'!L9&lt;'Dockage Schedule'!$C$36,'Dockage Schedule'!$M$35,'Yield &amp; Quality'!L9&lt;'Dockage Schedule'!$C$37,'Dockage Schedule'!$M$36,'Yield &amp; Quality'!L9&lt;'Dockage Schedule'!$C$38,'Dockage Schedule'!$M$37,'Yield &amp; Quality'!L9&lt;'Dockage Schedule'!$C$39,'Dockage Schedule'!$M$38,'Yield &amp; Quality'!L9&lt;'Dockage Schedule'!$C$40,'Dockage Schedule'!$M$39,'Yield &amp; Quality'!L9&lt;'Dockage Schedule'!$C$41,'Dockage Schedule'!$M$40,'Yield &amp; Quality'!L9&lt;'Dockage Schedule'!$C$42,'Dockage Schedule'!$M$41,'Yield &amp; Quality'!L9&lt;'Dockage Schedule'!$C$43,'Dockage Schedule'!$M$42,'Yield &amp; Quality'!L9&lt;'Dockage Schedule'!$C$44,'Dockage Schedule'!$M$43,'Yield &amp; Quality'!L9&lt;'Dockage Schedule'!$C$45,'Dockage Schedule'!$M$44,'Yield &amp; Quality'!L9&lt;'Dockage Schedule'!$C$46,'Dockage Schedule'!$M$45,'Yield &amp; Quality'!L9&lt;'Dockage Schedule'!$C$47,'Dockage Schedule'!$M$46,'Yield &amp; Quality'!L9&lt;'Dockage Schedule'!$C$48,'Dockage Schedule'!$M$47,'Yield &amp; Quality'!L9&lt;'Dockage Schedule'!$C$49,'Dockage Schedule'!M39,'Yield &amp; Quality'!L9&gt;='Dockage Schedule'!$C$49,'Dockage Schedule'!$M$49)</f>
        <v>0</v>
      </c>
      <c r="H14" cm="1">
        <f t="array" ref="H14">_xlfn.IFS('Yield &amp; Quality'!M9&lt;'Dockage Schedule'!$C$29,0,'Yield &amp; Quality'!M9&lt;'Dockage Schedule'!$C$30,'Dockage Schedule'!$M$29,'Yield &amp; Quality'!M9&lt;'Dockage Schedule'!$C$31,'Dockage Schedule'!$M$30,'Yield &amp; Quality'!M9&lt;'Dockage Schedule'!$C$32,'Dockage Schedule'!$M$31,'Yield &amp; Quality'!M9&lt;'Dockage Schedule'!$C$33,'Dockage Schedule'!$M$32,'Yield &amp; Quality'!M9&lt;'Dockage Schedule'!$C$34,'Dockage Schedule'!$M$33,'Yield &amp; Quality'!M9&lt;'Dockage Schedule'!$C$35,'Dockage Schedule'!$M$34,'Yield &amp; Quality'!M9&lt;'Dockage Schedule'!$C$36,'Dockage Schedule'!$M$35,'Yield &amp; Quality'!M9&lt;'Dockage Schedule'!$C$37,'Dockage Schedule'!$M$36,'Yield &amp; Quality'!M9&lt;'Dockage Schedule'!$C$38,'Dockage Schedule'!$M$37,'Yield &amp; Quality'!M9&lt;'Dockage Schedule'!$C$39,'Dockage Schedule'!$M$38,'Yield &amp; Quality'!M9&lt;'Dockage Schedule'!$C$40,'Dockage Schedule'!$M$39,'Yield &amp; Quality'!M9&lt;'Dockage Schedule'!$C$41,'Dockage Schedule'!$M$40,'Yield &amp; Quality'!M9&lt;'Dockage Schedule'!$C$42,'Dockage Schedule'!$M$41,'Yield &amp; Quality'!M9&lt;'Dockage Schedule'!$C$43,'Dockage Schedule'!$M$42,'Yield &amp; Quality'!M9&lt;'Dockage Schedule'!$C$44,'Dockage Schedule'!$M$43,'Yield &amp; Quality'!M9&lt;'Dockage Schedule'!$C$45,'Dockage Schedule'!$M$44,'Yield &amp; Quality'!M9&lt;'Dockage Schedule'!$C$46,'Dockage Schedule'!$M$45,'Yield &amp; Quality'!M9&lt;'Dockage Schedule'!$C$47,'Dockage Schedule'!$M$46,'Yield &amp; Quality'!M9&lt;'Dockage Schedule'!$C$48,'Dockage Schedule'!$M$47,'Yield &amp; Quality'!M9&lt;'Dockage Schedule'!$C$49,'Dockage Schedule'!N39,'Yield &amp; Quality'!M9&gt;='Dockage Schedule'!$C$49,'Dockage Schedule'!$M$49)</f>
        <v>0</v>
      </c>
      <c r="I14" cm="1">
        <f t="array" ref="I14">_xlfn.IFS('Yield &amp; Quality'!N9&lt;'Dockage Schedule'!$C$29,0,'Yield &amp; Quality'!N9&lt;'Dockage Schedule'!$C$30,'Dockage Schedule'!$M$29,'Yield &amp; Quality'!N9&lt;'Dockage Schedule'!$C$31,'Dockage Schedule'!$M$30,'Yield &amp; Quality'!N9&lt;'Dockage Schedule'!$C$32,'Dockage Schedule'!$M$31,'Yield &amp; Quality'!N9&lt;'Dockage Schedule'!$C$33,'Dockage Schedule'!$M$32,'Yield &amp; Quality'!N9&lt;'Dockage Schedule'!$C$34,'Dockage Schedule'!$M$33,'Yield &amp; Quality'!N9&lt;'Dockage Schedule'!$C$35,'Dockage Schedule'!$M$34,'Yield &amp; Quality'!N9&lt;'Dockage Schedule'!$C$36,'Dockage Schedule'!$M$35,'Yield &amp; Quality'!N9&lt;'Dockage Schedule'!$C$37,'Dockage Schedule'!$M$36,'Yield &amp; Quality'!N9&lt;'Dockage Schedule'!$C$38,'Dockage Schedule'!$M$37,'Yield &amp; Quality'!N9&lt;'Dockage Schedule'!$C$39,'Dockage Schedule'!$M$38,'Yield &amp; Quality'!N9&lt;'Dockage Schedule'!$C$40,'Dockage Schedule'!$M$39,'Yield &amp; Quality'!N9&lt;'Dockage Schedule'!$C$41,'Dockage Schedule'!$M$40,'Yield &amp; Quality'!N9&lt;'Dockage Schedule'!$C$42,'Dockage Schedule'!$M$41,'Yield &amp; Quality'!N9&lt;'Dockage Schedule'!$C$43,'Dockage Schedule'!$M$42,'Yield &amp; Quality'!N9&lt;'Dockage Schedule'!$C$44,'Dockage Schedule'!$M$43,'Yield &amp; Quality'!N9&lt;'Dockage Schedule'!$C$45,'Dockage Schedule'!$M$44,'Yield &amp; Quality'!N9&lt;'Dockage Schedule'!$C$46,'Dockage Schedule'!$M$45,'Yield &amp; Quality'!N9&lt;'Dockage Schedule'!$C$47,'Dockage Schedule'!$M$46,'Yield &amp; Quality'!N9&lt;'Dockage Schedule'!$C$48,'Dockage Schedule'!$M$47,'Yield &amp; Quality'!N9&lt;'Dockage Schedule'!$C$49,'Dockage Schedule'!O39,'Yield &amp; Quality'!N9&gt;='Dockage Schedule'!$C$49,'Dockage Schedule'!$M$49)</f>
        <v>0</v>
      </c>
      <c r="J14" s="62" cm="1">
        <f t="array" ref="J14">_xlfn.IFS('Yield &amp; Quality'!O9&lt;'Dockage Schedule'!$C$29,0,'Yield &amp; Quality'!O9&lt;'Dockage Schedule'!$C$30,'Dockage Schedule'!$M$29,'Yield &amp; Quality'!O9&lt;'Dockage Schedule'!$C$31,'Dockage Schedule'!$M$30,'Yield &amp; Quality'!O9&lt;'Dockage Schedule'!$C$32,'Dockage Schedule'!$M$31,'Yield &amp; Quality'!O9&lt;'Dockage Schedule'!$C$33,'Dockage Schedule'!$M$32,'Yield &amp; Quality'!O9&lt;'Dockage Schedule'!$C$34,'Dockage Schedule'!$M$33,'Yield &amp; Quality'!O9&lt;'Dockage Schedule'!$C$35,'Dockage Schedule'!$M$34,'Yield &amp; Quality'!O9&lt;'Dockage Schedule'!$C$36,'Dockage Schedule'!$M$35,'Yield &amp; Quality'!O9&lt;'Dockage Schedule'!$C$37,'Dockage Schedule'!$M$36,'Yield &amp; Quality'!O9&lt;'Dockage Schedule'!$C$38,'Dockage Schedule'!$M$37,'Yield &amp; Quality'!O9&lt;'Dockage Schedule'!$C$39,'Dockage Schedule'!$M$38,'Yield &amp; Quality'!O9&lt;'Dockage Schedule'!$C$40,'Dockage Schedule'!$M$39,'Yield &amp; Quality'!O9&lt;'Dockage Schedule'!$C$41,'Dockage Schedule'!$M$40,'Yield &amp; Quality'!O9&lt;'Dockage Schedule'!$C$42,'Dockage Schedule'!$M$41,'Yield &amp; Quality'!O9&lt;'Dockage Schedule'!$C$43,'Dockage Schedule'!$M$42,'Yield &amp; Quality'!O9&lt;'Dockage Schedule'!$C$44,'Dockage Schedule'!$M$43,'Yield &amp; Quality'!O9&lt;'Dockage Schedule'!$C$45,'Dockage Schedule'!$M$44,'Yield &amp; Quality'!O9&lt;'Dockage Schedule'!$C$46,'Dockage Schedule'!$M$45,'Yield &amp; Quality'!O9&lt;'Dockage Schedule'!$C$47,'Dockage Schedule'!$M$46,'Yield &amp; Quality'!O9&lt;'Dockage Schedule'!$C$48,'Dockage Schedule'!$M$47,'Yield &amp; Quality'!O9&lt;'Dockage Schedule'!$C$49,'Dockage Schedule'!P39,'Yield &amp; Quality'!O9&gt;='Dockage Schedule'!$C$49,'Dockage Schedule'!$M$49)</f>
        <v>0</v>
      </c>
      <c r="L14" s="67" cm="1">
        <f t="array" ref="L14">_xlfn.IFS('Yield &amp; Quality'!Q9&gt;='Dockage Schedule'!$P$4,'Dockage Schedule'!$AA$4,'Yield &amp; Quality'!Q9&gt;='Dockage Schedule'!$P$5,'Dockage Schedule'!$AA$5,'Yield &amp; Quality'!Q9&gt;='Dockage Schedule'!$P$6,'Dockage Schedule'!$AA$6,'Yield &amp; Quality'!Q9&gt;='Dockage Schedule'!$P$7,'Dockage Schedule'!$AA$7,'Yield &amp; Quality'!Q9&gt;='Dockage Schedule'!$P$8,'Dockage Schedule'!$AA$8,'Yield &amp; Quality'!Q9&gt;='Dockage Schedule'!$P$9,'Dockage Schedule'!$AA$9,'Yield &amp; Quality'!Q9&gt;='Dockage Schedule'!$P$10,'Dockage Schedule'!$AA$10,'Yield &amp; Quality'!Q9&gt;='Dockage Schedule'!$P$11,'Dockage Schedule'!$AA$11,'Yield &amp; Quality'!Q9&gt;='Dockage Schedule'!$P$12,'Dockage Schedule'!$AA$12,'Yield &amp; Quality'!Q9&gt;='Dockage Schedule'!$P$13,'Dockage Schedule'!$AA$13,'Yield &amp; Quality'!Q9&gt;='Dockage Schedule'!$P$14,'Dockage Schedule'!$AA$14,'Yield &amp; Quality'!Q9&gt;='Dockage Schedule'!$P$15,'Dockage Schedule'!$AA$15,'Yield &amp; Quality'!Q9&gt;='Dockage Schedule'!$P$16,'Dockage Schedule'!$AA$16,'Yield &amp; Quality'!Q9&gt;='Dockage Schedule'!$P$17,'Dockage Schedule'!$AA$17,'Yield &amp; Quality'!Q9&gt;='Dockage Schedule'!$P$18,'Dockage Schedule'!$AA$18,'Yield &amp; Quality'!Q9&gt;='Dockage Schedule'!$P$19,'Dockage Schedule'!$AA$19,'Yield &amp; Quality'!Q9&gt;='Dockage Schedule'!$P$20,'Dockage Schedule'!$AA$20,'Yield &amp; Quality'!Q9&gt;='Dockage Schedule'!$P$21,'Dockage Schedule'!$AA$21,'Yield &amp; Quality'!Q9&gt;='Dockage Schedule'!$P$22,'Dockage Schedule'!$AA$22,'Yield &amp; Quality'!Q9&gt;='Dockage Schedule'!$P$23,'Dockage Schedule'!$AA$23,'Yield &amp; Quality'!Q9&gt;='Dockage Schedule'!$P$24,'Dockage Schedule'!$AA$24,'Yield &amp; Quality'!Q9&gt;='Dockage Schedule'!$P$25,'Dockage Schedule'!$AA$25,'Yield &amp; Quality'!Q9&gt;='Dockage Schedule'!$P$26,'Dockage Schedule'!$AA$26,'Yield &amp; Quality'!Q9&gt;='Dockage Schedule'!$P$27,'Dockage Schedule'!$AA$27,'Yield &amp; Quality'!Q9&lt;'Dockage Schedule'!$P$27,'Dockage Schedule'!$AA$27)+_xlfn.IFS('Yield &amp; Quality'!V9&lt;'Dockage Schedule'!$AD$4,'Dockage Schedule'!$AN$3,'Yield &amp; Quality'!V9&lt;'Dockage Schedule'!$AD$5,'Dockage Schedule'!$AN$4,'Yield &amp; Quality'!V9&lt;'Dockage Schedule'!$AD$6,'Dockage Schedule'!$AN$5,'Yield &amp; Quality'!V9&lt;'Dockage Schedule'!$AD$7,'Dockage Schedule'!$AN$6,'Yield &amp; Quality'!V9&lt;'Dockage Schedule'!$AD$8,'Dockage Schedule'!$AN$7,'Yield &amp; Quality'!V9&lt;'Dockage Schedule'!$AD$9,'Dockage Schedule'!$AN$8,'Yield &amp; Quality'!V9&lt;'Dockage Schedule'!$AD$10,'Dockage Schedule'!$AN$9,'Yield &amp; Quality'!V9&lt;'Dockage Schedule'!$AD$11,'Dockage Schedule'!$AN$10,'Yield &amp; Quality'!V9&lt;'Dockage Schedule'!$AD$12,'Dockage Schedule'!$AN$11,'Yield &amp; Quality'!V9&lt;'Dockage Schedule'!$AD$13,'Dockage Schedule'!$AN$12,'Yield &amp; Quality'!V9&lt;'Dockage Schedule'!$AD$14,'Dockage Schedule'!$AN$13,'Yield &amp; Quality'!V9&lt;'Dockage Schedule'!$AD$15,'Dockage Schedule'!$AN$14,'Yield &amp; Quality'!V9&lt;'Dockage Schedule'!$AD$16,'Dockage Schedule'!$AN$15,'Yield &amp; Quality'!V9&lt;'Dockage Schedule'!$AD$17,'Dockage Schedule'!$AN$16,'Yield &amp; Quality'!V9&lt;'Dockage Schedule'!$AD$18,'Dockage Schedule'!$AN$17,'Yield &amp; Quality'!V9&lt;'Dockage Schedule'!$AD$19,'Dockage Schedule'!$AN$18,'Yield &amp; Quality'!V9&lt;'Dockage Schedule'!$AD$20,'Dockage Schedule'!$AN$19,'Yield &amp; Quality'!V9&lt;'Dockage Schedule'!$AD$21,'Dockage Schedule'!$AN$20,'Yield &amp; Quality'!V9&lt;'Dockage Schedule'!$AD$21,'Dockage Schedule'!$AN$22,'Yield &amp; Quality'!V9&lt;'Dockage Schedule'!$AD$22,'Dockage Schedule'!$AN$23,'Yield &amp; Quality'!V9&lt;'Dockage Schedule'!$AD$24,'Dockage Schedule'!$AN$24,'Yield &amp; Quality'!V9&lt;'Dockage Schedule'!$AD$25,'Dockage Schedule'!$AN$24,'Yield &amp; Quality'!V9&gt;='Dockage Schedule'!$AD$25,-500)-_xlfn.IFS('Yield &amp; Quality'!L9&lt;'Dockage Schedule'!$C$4,0,'Yield &amp; Quality'!L9&lt;'Dockage Schedule'!$C$5,'Dockage Schedule'!$M$4,'Yield &amp; Quality'!L9&lt;'Dockage Schedule'!$C$6,'Dockage Schedule'!$M$5,'Yield &amp; Quality'!L9&lt;'Dockage Schedule'!$C$6,'Dockage Schedule'!$M$7,'Yield &amp; Quality'!L9&lt;'Dockage Schedule'!$C$7,'Dockage Schedule'!$M$8,'Yield &amp; Quality'!L9&lt;'Dockage Schedule'!$C$8,'Dockage Schedule'!$M$9,'Yield &amp; Quality'!L9&lt;'Dockage Schedule'!$C$10,'Dockage Schedule'!$M$9,'Yield &amp; Quality'!L9&lt;'Dockage Schedule'!$C$10,'Dockage Schedule'!$M$11,'Yield &amp; Quality'!L9&lt;'Dockage Schedule'!$C$12,'Dockage Schedule'!$M$11,'Yield &amp; Quality'!L9&lt;'Dockage Schedule'!$C$13,'Dockage Schedule'!$M$12,'Yield &amp; Quality'!L9&lt;'Dockage Schedule'!$C$14,'Dockage Schedule'!$M$13,'Yield &amp; Quality'!L9&lt;'Dockage Schedule'!$C$15,'Dockage Schedule'!$M$14,'Yield &amp; Quality'!L9&lt;'Dockage Schedule'!$C$16,'Dockage Schedule'!$M$15,'Yield &amp; Quality'!L9&lt;'Dockage Schedule'!$C$17,'Dockage Schedule'!$M$16,'Yield &amp; Quality'!L9&lt;'Dockage Schedule'!$C$18,'Dockage Schedule'!$M$17,'Yield &amp; Quality'!L9&lt;'Dockage Schedule'!$C$19,'Dockage Schedule'!$M$18,'Yield &amp; Quality'!L9&lt;'Dockage Schedule'!$C$20,'Dockage Schedule'!$M$19,'Yield &amp; Quality'!L9&lt;'Dockage Schedule'!$C$21,'Dockage Schedule'!$M$20,'Yield &amp; Quality'!L9&lt;'Dockage Schedule'!$C$22,'Dockage Schedule'!$M$21,'Yield &amp; Quality'!L9&lt;'Dockage Schedule'!$C$23,'Dockage Schedule'!$M$22,'Yield &amp; Quality'!L9&lt;'Dockage Schedule'!$C$24,'Dockage Schedule'!$M$23,'Yield &amp; Quality'!L9&gt;='Dockage Schedule'!C15,'Dockage Schedule'!M15)</f>
        <v>-0.14000000000000001</v>
      </c>
      <c r="M14" s="29" cm="1">
        <f t="array" ref="M14">_xlfn.IFS('Yield &amp; Quality'!R9&gt;='Dockage Schedule'!$P$4,'Dockage Schedule'!$AA$4,'Yield &amp; Quality'!R9&gt;='Dockage Schedule'!$P$5,'Dockage Schedule'!$AA$5,'Yield &amp; Quality'!R9&gt;='Dockage Schedule'!$P$6,'Dockage Schedule'!$AA$6,'Yield &amp; Quality'!R9&gt;='Dockage Schedule'!$P$7,'Dockage Schedule'!$AA$7,'Yield &amp; Quality'!R9&gt;='Dockage Schedule'!$P$8,'Dockage Schedule'!$AA$8,'Yield &amp; Quality'!R9&gt;='Dockage Schedule'!$P$9,'Dockage Schedule'!$AA$9,'Yield &amp; Quality'!R9&gt;='Dockage Schedule'!$P$10,'Dockage Schedule'!$AA$10,'Yield &amp; Quality'!R9&gt;='Dockage Schedule'!$P$11,'Dockage Schedule'!$AA$11,'Yield &amp; Quality'!R9&gt;='Dockage Schedule'!$P$12,'Dockage Schedule'!$AA$12,'Yield &amp; Quality'!R9&gt;='Dockage Schedule'!$P$13,'Dockage Schedule'!$AA$13,'Yield &amp; Quality'!R9&gt;='Dockage Schedule'!$P$14,'Dockage Schedule'!$AA$14,'Yield &amp; Quality'!R9&gt;='Dockage Schedule'!$P$15,'Dockage Schedule'!$AA$15,'Yield &amp; Quality'!R9&gt;='Dockage Schedule'!$P$16,'Dockage Schedule'!$AA$16,'Yield &amp; Quality'!R9&gt;='Dockage Schedule'!$P$17,'Dockage Schedule'!$AA$17,'Yield &amp; Quality'!R9&gt;='Dockage Schedule'!$P$18,'Dockage Schedule'!$AA$18,'Yield &amp; Quality'!R9&gt;='Dockage Schedule'!$P$19,'Dockage Schedule'!$AA$19,'Yield &amp; Quality'!R9&gt;='Dockage Schedule'!$P$20,'Dockage Schedule'!$AA$20,'Yield &amp; Quality'!R9&gt;='Dockage Schedule'!$P$21,'Dockage Schedule'!$AA$21,'Yield &amp; Quality'!R9&gt;='Dockage Schedule'!$P$22,'Dockage Schedule'!$AA$22,'Yield &amp; Quality'!R9&gt;='Dockage Schedule'!$P$23,'Dockage Schedule'!$AA$23,'Yield &amp; Quality'!R9&gt;='Dockage Schedule'!$P$24,'Dockage Schedule'!$AA$24,'Yield &amp; Quality'!R9&gt;='Dockage Schedule'!$P$25,'Dockage Schedule'!$AA$25,'Yield &amp; Quality'!R9&gt;='Dockage Schedule'!$P$26,'Dockage Schedule'!$AA$26,'Yield &amp; Quality'!R9&gt;='Dockage Schedule'!$P$27,'Dockage Schedule'!$AA$27,'Yield &amp; Quality'!R9&lt;'Dockage Schedule'!$P$27,'Dockage Schedule'!$AA$27)+_xlfn.IFS('Yield &amp; Quality'!W9&lt;'Dockage Schedule'!$AD$4,'Dockage Schedule'!$AN$3,'Yield &amp; Quality'!W9&lt;'Dockage Schedule'!$AD$5,'Dockage Schedule'!$AN$4,'Yield &amp; Quality'!W9&lt;'Dockage Schedule'!$AD$6,'Dockage Schedule'!$AN$5,'Yield &amp; Quality'!W9&lt;'Dockage Schedule'!$AD$7,'Dockage Schedule'!$AN$6,'Yield &amp; Quality'!W9&lt;'Dockage Schedule'!$AD$8,'Dockage Schedule'!$AN$7,'Yield &amp; Quality'!W9&lt;'Dockage Schedule'!$AD$9,'Dockage Schedule'!$AN$8,'Yield &amp; Quality'!W9&lt;'Dockage Schedule'!$AD$10,'Dockage Schedule'!$AN$9,'Yield &amp; Quality'!W9&lt;'Dockage Schedule'!$AD$11,'Dockage Schedule'!$AN$10,'Yield &amp; Quality'!W9&lt;'Dockage Schedule'!$AD$12,'Dockage Schedule'!$AN$11,'Yield &amp; Quality'!W9&lt;'Dockage Schedule'!$AD$13,'Dockage Schedule'!$AN$12,'Yield &amp; Quality'!W9&lt;'Dockage Schedule'!$AD$14,'Dockage Schedule'!$AN$13,'Yield &amp; Quality'!W9&lt;'Dockage Schedule'!$AD$15,'Dockage Schedule'!$AN$14,'Yield &amp; Quality'!W9&lt;'Dockage Schedule'!$AD$16,'Dockage Schedule'!$AN$15,'Yield &amp; Quality'!W9&lt;'Dockage Schedule'!$AD$17,'Dockage Schedule'!$AN$16,'Yield &amp; Quality'!W9&lt;'Dockage Schedule'!$AD$18,'Dockage Schedule'!$AN$17,'Yield &amp; Quality'!W9&lt;'Dockage Schedule'!$AD$19,'Dockage Schedule'!$AN$18,'Yield &amp; Quality'!W9&lt;'Dockage Schedule'!$AD$20,'Dockage Schedule'!$AN$19,'Yield &amp; Quality'!W9&lt;'Dockage Schedule'!$AD$21,'Dockage Schedule'!$AN$20,'Yield &amp; Quality'!W9&lt;'Dockage Schedule'!$AD$21,'Dockage Schedule'!$AN$22,'Yield &amp; Quality'!W9&lt;'Dockage Schedule'!$AD$22,'Dockage Schedule'!$AN$23,'Yield &amp; Quality'!W9&lt;'Dockage Schedule'!$AD$24,'Dockage Schedule'!$AN$24,'Yield &amp; Quality'!W9&lt;'Dockage Schedule'!$AD$25,'Dockage Schedule'!$AN$24,'Yield &amp; Quality'!W9&gt;='Dockage Schedule'!$AD$25,-500)-_xlfn.IFS('Yield &amp; Quality'!M9&lt;'Dockage Schedule'!$C$4,0,'Yield &amp; Quality'!M9&lt;'Dockage Schedule'!$C$5,'Dockage Schedule'!$M$4,'Yield &amp; Quality'!M9&lt;'Dockage Schedule'!$C$6,'Dockage Schedule'!$M$5,'Yield &amp; Quality'!M9&lt;'Dockage Schedule'!$C$6,'Dockage Schedule'!$M$7,'Yield &amp; Quality'!M9&lt;'Dockage Schedule'!$C$7,'Dockage Schedule'!$M$8,'Yield &amp; Quality'!M9&lt;'Dockage Schedule'!$C$8,'Dockage Schedule'!$M$9,'Yield &amp; Quality'!M9&lt;'Dockage Schedule'!$C$10,'Dockage Schedule'!$M$9,'Yield &amp; Quality'!M9&lt;'Dockage Schedule'!$C$10,'Dockage Schedule'!$M$11,'Yield &amp; Quality'!M9&lt;'Dockage Schedule'!$C$12,'Dockage Schedule'!$M$11,'Yield &amp; Quality'!M9&lt;'Dockage Schedule'!$C$13,'Dockage Schedule'!$M$12,'Yield &amp; Quality'!M9&lt;'Dockage Schedule'!$C$14,'Dockage Schedule'!$M$13,'Yield &amp; Quality'!M9&lt;'Dockage Schedule'!$C$15,'Dockage Schedule'!$M$14,'Yield &amp; Quality'!M9&lt;'Dockage Schedule'!$C$16,'Dockage Schedule'!$M$15,'Yield &amp; Quality'!M9&lt;'Dockage Schedule'!$C$17,'Dockage Schedule'!$M$16,'Yield &amp; Quality'!M9&lt;'Dockage Schedule'!$C$18,'Dockage Schedule'!$M$17,'Yield &amp; Quality'!M9&lt;'Dockage Schedule'!$C$19,'Dockage Schedule'!$M$18,'Yield &amp; Quality'!M9&lt;'Dockage Schedule'!$C$20,'Dockage Schedule'!$M$19,'Yield &amp; Quality'!M9&lt;'Dockage Schedule'!$C$21,'Dockage Schedule'!$M$20,'Yield &amp; Quality'!M9&lt;'Dockage Schedule'!$C$22,'Dockage Schedule'!$M$21,'Yield &amp; Quality'!M9&lt;'Dockage Schedule'!$C$23,'Dockage Schedule'!$M$22,'Yield &amp; Quality'!M9&lt;'Dockage Schedule'!$C$24,'Dockage Schedule'!$M$23,'Yield &amp; Quality'!M9&gt;='Dockage Schedule'!D15,'Dockage Schedule'!N15)</f>
        <v>0</v>
      </c>
      <c r="N14" s="29" cm="1">
        <f t="array" ref="N14">_xlfn.IFS('Yield &amp; Quality'!S9&gt;='Dockage Schedule'!$P$4,'Dockage Schedule'!$AA$4,'Yield &amp; Quality'!S9&gt;='Dockage Schedule'!$P$5,'Dockage Schedule'!$AA$5,'Yield &amp; Quality'!S9&gt;='Dockage Schedule'!$P$6,'Dockage Schedule'!$AA$6,'Yield &amp; Quality'!S9&gt;='Dockage Schedule'!$P$7,'Dockage Schedule'!$AA$7,'Yield &amp; Quality'!S9&gt;='Dockage Schedule'!$P$8,'Dockage Schedule'!$AA$8,'Yield &amp; Quality'!S9&gt;='Dockage Schedule'!$P$9,'Dockage Schedule'!$AA$9,'Yield &amp; Quality'!S9&gt;='Dockage Schedule'!$P$10,'Dockage Schedule'!$AA$10,'Yield &amp; Quality'!S9&gt;='Dockage Schedule'!$P$11,'Dockage Schedule'!$AA$11,'Yield &amp; Quality'!S9&gt;='Dockage Schedule'!$P$12,'Dockage Schedule'!$AA$12,'Yield &amp; Quality'!S9&gt;='Dockage Schedule'!$P$13,'Dockage Schedule'!$AA$13,'Yield &amp; Quality'!S9&gt;='Dockage Schedule'!$P$14,'Dockage Schedule'!$AA$14,'Yield &amp; Quality'!S9&gt;='Dockage Schedule'!$P$15,'Dockage Schedule'!$AA$15,'Yield &amp; Quality'!S9&gt;='Dockage Schedule'!$P$16,'Dockage Schedule'!$AA$16,'Yield &amp; Quality'!S9&gt;='Dockage Schedule'!$P$17,'Dockage Schedule'!$AA$17,'Yield &amp; Quality'!S9&gt;='Dockage Schedule'!$P$18,'Dockage Schedule'!$AA$18,'Yield &amp; Quality'!S9&gt;='Dockage Schedule'!$P$19,'Dockage Schedule'!$AA$19,'Yield &amp; Quality'!S9&gt;='Dockage Schedule'!$P$20,'Dockage Schedule'!$AA$20,'Yield &amp; Quality'!S9&gt;='Dockage Schedule'!$P$21,'Dockage Schedule'!$AA$21,'Yield &amp; Quality'!S9&gt;='Dockage Schedule'!$P$22,'Dockage Schedule'!$AA$22,'Yield &amp; Quality'!S9&gt;='Dockage Schedule'!$P$23,'Dockage Schedule'!$AA$23,'Yield &amp; Quality'!S9&gt;='Dockage Schedule'!$P$24,'Dockage Schedule'!$AA$24,'Yield &amp; Quality'!S9&gt;='Dockage Schedule'!$P$25,'Dockage Schedule'!$AA$25,'Yield &amp; Quality'!S9&gt;='Dockage Schedule'!$P$26,'Dockage Schedule'!$AA$26,'Yield &amp; Quality'!S9&gt;='Dockage Schedule'!$P$27,'Dockage Schedule'!$AA$27,'Yield &amp; Quality'!S9&lt;'Dockage Schedule'!$P$27,'Dockage Schedule'!$AA$27)+_xlfn.IFS('Yield &amp; Quality'!X9&lt;'Dockage Schedule'!$AD$4,'Dockage Schedule'!$AN$3,'Yield &amp; Quality'!X9&lt;'Dockage Schedule'!$AD$5,'Dockage Schedule'!$AN$4,'Yield &amp; Quality'!X9&lt;'Dockage Schedule'!$AD$6,'Dockage Schedule'!$AN$5,'Yield &amp; Quality'!X9&lt;'Dockage Schedule'!$AD$7,'Dockage Schedule'!$AN$6,'Yield &amp; Quality'!X9&lt;'Dockage Schedule'!$AD$8,'Dockage Schedule'!$AN$7,'Yield &amp; Quality'!X9&lt;'Dockage Schedule'!$AD$9,'Dockage Schedule'!$AN$8,'Yield &amp; Quality'!X9&lt;'Dockage Schedule'!$AD$10,'Dockage Schedule'!$AN$9,'Yield &amp; Quality'!X9&lt;'Dockage Schedule'!$AD$11,'Dockage Schedule'!$AN$10,'Yield &amp; Quality'!X9&lt;'Dockage Schedule'!$AD$12,'Dockage Schedule'!$AN$11,'Yield &amp; Quality'!X9&lt;'Dockage Schedule'!$AD$13,'Dockage Schedule'!$AN$12,'Yield &amp; Quality'!X9&lt;'Dockage Schedule'!$AD$14,'Dockage Schedule'!$AN$13,'Yield &amp; Quality'!X9&lt;'Dockage Schedule'!$AD$15,'Dockage Schedule'!$AN$14,'Yield &amp; Quality'!X9&lt;'Dockage Schedule'!$AD$16,'Dockage Schedule'!$AN$15,'Yield &amp; Quality'!X9&lt;'Dockage Schedule'!$AD$17,'Dockage Schedule'!$AN$16,'Yield &amp; Quality'!X9&lt;'Dockage Schedule'!$AD$18,'Dockage Schedule'!$AN$17,'Yield &amp; Quality'!X9&lt;'Dockage Schedule'!$AD$19,'Dockage Schedule'!$AN$18,'Yield &amp; Quality'!X9&lt;'Dockage Schedule'!$AD$20,'Dockage Schedule'!$AN$19,'Yield &amp; Quality'!X9&lt;'Dockage Schedule'!$AD$21,'Dockage Schedule'!$AN$20,'Yield &amp; Quality'!X9&lt;'Dockage Schedule'!$AD$21,'Dockage Schedule'!$AN$22,'Yield &amp; Quality'!X9&lt;'Dockage Schedule'!$AD$22,'Dockage Schedule'!$AN$23,'Yield &amp; Quality'!X9&lt;'Dockage Schedule'!$AD$24,'Dockage Schedule'!$AN$24,'Yield &amp; Quality'!X9&lt;'Dockage Schedule'!$AD$25,'Dockage Schedule'!$AN$24,'Yield &amp; Quality'!X9&gt;='Dockage Schedule'!$AD$25,-500)-_xlfn.IFS('Yield &amp; Quality'!N9&lt;'Dockage Schedule'!$C$4,0,'Yield &amp; Quality'!N9&lt;'Dockage Schedule'!$C$5,'Dockage Schedule'!$M$4,'Yield &amp; Quality'!N9&lt;'Dockage Schedule'!$C$6,'Dockage Schedule'!$M$5,'Yield &amp; Quality'!N9&lt;'Dockage Schedule'!$C$6,'Dockage Schedule'!$M$7,'Yield &amp; Quality'!N9&lt;'Dockage Schedule'!$C$7,'Dockage Schedule'!$M$8,'Yield &amp; Quality'!N9&lt;'Dockage Schedule'!$C$8,'Dockage Schedule'!$M$9,'Yield &amp; Quality'!N9&lt;'Dockage Schedule'!$C$10,'Dockage Schedule'!$M$9,'Yield &amp; Quality'!N9&lt;'Dockage Schedule'!$C$10,'Dockage Schedule'!$M$11,'Yield &amp; Quality'!N9&lt;'Dockage Schedule'!$C$12,'Dockage Schedule'!$M$11,'Yield &amp; Quality'!N9&lt;'Dockage Schedule'!$C$13,'Dockage Schedule'!$M$12,'Yield &amp; Quality'!N9&lt;'Dockage Schedule'!$C$14,'Dockage Schedule'!$M$13,'Yield &amp; Quality'!N9&lt;'Dockage Schedule'!$C$15,'Dockage Schedule'!$M$14,'Yield &amp; Quality'!N9&lt;'Dockage Schedule'!$C$16,'Dockage Schedule'!$M$15,'Yield &amp; Quality'!N9&lt;'Dockage Schedule'!$C$17,'Dockage Schedule'!$M$16,'Yield &amp; Quality'!N9&lt;'Dockage Schedule'!$C$18,'Dockage Schedule'!$M$17,'Yield &amp; Quality'!N9&lt;'Dockage Schedule'!$C$19,'Dockage Schedule'!$M$18,'Yield &amp; Quality'!N9&lt;'Dockage Schedule'!$C$20,'Dockage Schedule'!$M$19,'Yield &amp; Quality'!N9&lt;'Dockage Schedule'!$C$21,'Dockage Schedule'!$M$20,'Yield &amp; Quality'!N9&lt;'Dockage Schedule'!$C$22,'Dockage Schedule'!$M$21,'Yield &amp; Quality'!N9&lt;'Dockage Schedule'!$C$23,'Dockage Schedule'!$M$22,'Yield &amp; Quality'!N9&lt;'Dockage Schedule'!$C$24,'Dockage Schedule'!$M$23,'Yield &amp; Quality'!N9&gt;='Dockage Schedule'!E15,'Dockage Schedule'!O15)</f>
        <v>-0.03</v>
      </c>
      <c r="O14" s="68" cm="1">
        <f t="array" ref="O14">_xlfn.IFS('Yield &amp; Quality'!T9&gt;='Dockage Schedule'!$P$4,'Dockage Schedule'!$AA$4,'Yield &amp; Quality'!T9&gt;='Dockage Schedule'!$P$5,'Dockage Schedule'!$AA$5,'Yield &amp; Quality'!T9&gt;='Dockage Schedule'!$P$6,'Dockage Schedule'!$AA$6,'Yield &amp; Quality'!T9&gt;='Dockage Schedule'!$P$7,'Dockage Schedule'!$AA$7,'Yield &amp; Quality'!T9&gt;='Dockage Schedule'!$P$8,'Dockage Schedule'!$AA$8,'Yield &amp; Quality'!T9&gt;='Dockage Schedule'!$P$9,'Dockage Schedule'!$AA$9,'Yield &amp; Quality'!T9&gt;='Dockage Schedule'!$P$10,'Dockage Schedule'!$AA$10,'Yield &amp; Quality'!T9&gt;='Dockage Schedule'!$P$11,'Dockage Schedule'!$AA$11,'Yield &amp; Quality'!T9&gt;='Dockage Schedule'!$P$12,'Dockage Schedule'!$AA$12,'Yield &amp; Quality'!T9&gt;='Dockage Schedule'!$P$13,'Dockage Schedule'!$AA$13,'Yield &amp; Quality'!T9&gt;='Dockage Schedule'!$P$14,'Dockage Schedule'!$AA$14,'Yield &amp; Quality'!T9&gt;='Dockage Schedule'!$P$15,'Dockage Schedule'!$AA$15,'Yield &amp; Quality'!T9&gt;='Dockage Schedule'!$P$16,'Dockage Schedule'!$AA$16,'Yield &amp; Quality'!T9&gt;='Dockage Schedule'!$P$17,'Dockage Schedule'!$AA$17,'Yield &amp; Quality'!T9&gt;='Dockage Schedule'!$P$18,'Dockage Schedule'!$AA$18,'Yield &amp; Quality'!T9&gt;='Dockage Schedule'!$P$19,'Dockage Schedule'!$AA$19,'Yield &amp; Quality'!T9&gt;='Dockage Schedule'!$P$20,'Dockage Schedule'!$AA$20,'Yield &amp; Quality'!T9&gt;='Dockage Schedule'!$P$21,'Dockage Schedule'!$AA$21,'Yield &amp; Quality'!T9&gt;='Dockage Schedule'!$P$22,'Dockage Schedule'!$AA$22,'Yield &amp; Quality'!T9&gt;='Dockage Schedule'!$P$23,'Dockage Schedule'!$AA$23,'Yield &amp; Quality'!T9&gt;='Dockage Schedule'!$P$24,'Dockage Schedule'!$AA$24,'Yield &amp; Quality'!T9&gt;='Dockage Schedule'!$P$25,'Dockage Schedule'!$AA$25,'Yield &amp; Quality'!T9&gt;='Dockage Schedule'!$P$26,'Dockage Schedule'!$AA$26,'Yield &amp; Quality'!T9&gt;='Dockage Schedule'!$P$27,'Dockage Schedule'!$AA$27,'Yield &amp; Quality'!T9&lt;'Dockage Schedule'!$P$27,'Dockage Schedule'!$AA$27)+_xlfn.IFS('Yield &amp; Quality'!Y9&lt;'Dockage Schedule'!$AD$4,'Dockage Schedule'!$AN$3,'Yield &amp; Quality'!Y9&lt;'Dockage Schedule'!$AD$5,'Dockage Schedule'!$AN$4,'Yield &amp; Quality'!Y9&lt;'Dockage Schedule'!$AD$6,'Dockage Schedule'!$AN$5,'Yield &amp; Quality'!Y9&lt;'Dockage Schedule'!$AD$7,'Dockage Schedule'!$AN$6,'Yield &amp; Quality'!Y9&lt;'Dockage Schedule'!$AD$8,'Dockage Schedule'!$AN$7,'Yield &amp; Quality'!Y9&lt;'Dockage Schedule'!$AD$9,'Dockage Schedule'!$AN$8,'Yield &amp; Quality'!Y9&lt;'Dockage Schedule'!$AD$10,'Dockage Schedule'!$AN$9,'Yield &amp; Quality'!Y9&lt;'Dockage Schedule'!$AD$11,'Dockage Schedule'!$AN$10,'Yield &amp; Quality'!Y9&lt;'Dockage Schedule'!$AD$12,'Dockage Schedule'!$AN$11,'Yield &amp; Quality'!Y9&lt;'Dockage Schedule'!$AD$13,'Dockage Schedule'!$AN$12,'Yield &amp; Quality'!Y9&lt;'Dockage Schedule'!$AD$14,'Dockage Schedule'!$AN$13,'Yield &amp; Quality'!Y9&lt;'Dockage Schedule'!$AD$15,'Dockage Schedule'!$AN$14,'Yield &amp; Quality'!Y9&lt;'Dockage Schedule'!$AD$16,'Dockage Schedule'!$AN$15,'Yield &amp; Quality'!Y9&lt;'Dockage Schedule'!$AD$17,'Dockage Schedule'!$AN$16,'Yield &amp; Quality'!Y9&lt;'Dockage Schedule'!$AD$18,'Dockage Schedule'!$AN$17,'Yield &amp; Quality'!Y9&lt;'Dockage Schedule'!$AD$19,'Dockage Schedule'!$AN$18,'Yield &amp; Quality'!Y9&lt;'Dockage Schedule'!$AD$20,'Dockage Schedule'!$AN$19,'Yield &amp; Quality'!Y9&lt;'Dockage Schedule'!$AD$21,'Dockage Schedule'!$AN$20,'Yield &amp; Quality'!Y9&lt;'Dockage Schedule'!$AD$21,'Dockage Schedule'!$AN$22,'Yield &amp; Quality'!Y9&lt;'Dockage Schedule'!$AD$22,'Dockage Schedule'!$AN$23,'Yield &amp; Quality'!Y9&lt;'Dockage Schedule'!$AD$24,'Dockage Schedule'!$AN$24,'Yield &amp; Quality'!Y9&lt;'Dockage Schedule'!$AD$25,'Dockage Schedule'!$AN$24,'Yield &amp; Quality'!Y9&gt;='Dockage Schedule'!$AD$25,-500)-_xlfn.IFS('Yield &amp; Quality'!O9&lt;'Dockage Schedule'!$C$4,0,'Yield &amp; Quality'!O9&lt;'Dockage Schedule'!$C$5,'Dockage Schedule'!$M$4,'Yield &amp; Quality'!O9&lt;'Dockage Schedule'!$C$6,'Dockage Schedule'!$M$5,'Yield &amp; Quality'!O9&lt;'Dockage Schedule'!$C$6,'Dockage Schedule'!$M$7,'Yield &amp; Quality'!O9&lt;'Dockage Schedule'!$C$7,'Dockage Schedule'!$M$8,'Yield &amp; Quality'!O9&lt;'Dockage Schedule'!$C$8,'Dockage Schedule'!$M$9,'Yield &amp; Quality'!O9&lt;'Dockage Schedule'!$C$10,'Dockage Schedule'!$M$9,'Yield &amp; Quality'!O9&lt;'Dockage Schedule'!$C$10,'Dockage Schedule'!$M$11,'Yield &amp; Quality'!O9&lt;'Dockage Schedule'!$C$12,'Dockage Schedule'!$M$11,'Yield &amp; Quality'!O9&lt;'Dockage Schedule'!$C$13,'Dockage Schedule'!$M$12,'Yield &amp; Quality'!O9&lt;'Dockage Schedule'!$C$14,'Dockage Schedule'!$M$13,'Yield &amp; Quality'!O9&lt;'Dockage Schedule'!$C$15,'Dockage Schedule'!$M$14,'Yield &amp; Quality'!O9&lt;'Dockage Schedule'!$C$16,'Dockage Schedule'!$M$15,'Yield &amp; Quality'!O9&lt;'Dockage Schedule'!$C$17,'Dockage Schedule'!$M$16,'Yield &amp; Quality'!O9&lt;'Dockage Schedule'!$C$18,'Dockage Schedule'!$M$17,'Yield &amp; Quality'!O9&lt;'Dockage Schedule'!$C$19,'Dockage Schedule'!$M$18,'Yield &amp; Quality'!O9&lt;'Dockage Schedule'!$C$20,'Dockage Schedule'!$M$19,'Yield &amp; Quality'!O9&lt;'Dockage Schedule'!$C$21,'Dockage Schedule'!$M$20,'Yield &amp; Quality'!O9&lt;'Dockage Schedule'!$C$22,'Dockage Schedule'!$M$21,'Yield &amp; Quality'!O9&lt;'Dockage Schedule'!$C$23,'Dockage Schedule'!$M$22,'Yield &amp; Quality'!O9&lt;'Dockage Schedule'!$C$24,'Dockage Schedule'!$M$23,'Yield &amp; Quality'!O9&gt;='Dockage Schedule'!F15,'Dockage Schedule'!P15)</f>
        <v>-0.06</v>
      </c>
      <c r="Q14" s="66">
        <f>(('Yield &amp; Quality'!G9*((100-'Partial Returns'!G14)/100))*($C$3+L14))+($C$4*'Yield &amp; Quality'!AA9)</f>
        <v>1001.5328838327637</v>
      </c>
      <c r="R14" s="7">
        <f>(('Yield &amp; Quality'!H9*((100-'Partial Returns'!H14)/100))*($C$3+M14))+($C$4*'Yield &amp; Quality'!AB9)</f>
        <v>825.50512232865481</v>
      </c>
      <c r="S14" s="7">
        <f>(('Yield &amp; Quality'!I9*((100-'Partial Returns'!I14)/100))*($C$3+N14))+($C$4*'Yield &amp; Quality'!AC9)</f>
        <v>1048.3638943437934</v>
      </c>
      <c r="T14" s="8">
        <f>(('Yield &amp; Quality'!J9*((100-'Partial Returns'!J14)/100))*($C$3+O14))+($C$4*'Yield &amp; Quality'!AD9)</f>
        <v>875.56209311702139</v>
      </c>
      <c r="U14" s="5"/>
      <c r="V14" s="66" cm="1">
        <f t="array" ref="V14">_xlfn.IFS('Yield &amp; Quality'!B9='Treatment Costs'!$A$3,'Treatment Costs'!$K$3,'Yield &amp; Quality'!B9='Treatment Costs'!$A$4,'Treatment Costs'!$K$4,'Yield &amp; Quality'!B9='Treatment Costs'!$A$5,'Treatment Costs'!$K$5,'Yield &amp; Quality'!B9='Treatment Costs'!$A$6,'Treatment Costs'!$K$6,'Yield &amp; Quality'!B9='Treatment Costs'!$A$7,'Treatment Costs'!$K$7,'Yield &amp; Quality'!B9='Treatment Costs'!$A$8,'Treatment Costs'!$K$8,'Yield &amp; Quality'!B9='Treatment Costs'!$A$9,'Treatment Costs'!$K$9,'Yield &amp; Quality'!B9='Treatment Costs'!$A$10,'Treatment Costs'!$K$10,'Yield &amp; Quality'!B9='Treatment Costs'!$A$11,'Treatment Costs'!$K$11,'Yield &amp; Quality'!B9='Treatment Costs'!$A$12,'Treatment Costs'!$K$12,'Yield &amp; Quality'!B9='Treatment Costs'!$A$13,'Treatment Costs'!$K$13,'Yield &amp; Quality'!B9='Treatment Costs'!$A$14,'Treatment Costs'!$K$14,'Yield &amp; Quality'!B9='Treatment Costs'!$A$15,'Treatment Costs'!$K$15,'Yield &amp; Quality'!B9='Treatment Costs'!$A$16,'Treatment Costs'!$K$16)</f>
        <v>106.12410714285714</v>
      </c>
      <c r="W14" s="7" cm="1">
        <f t="array" ref="W14">_xlfn.IFS('Yield &amp; Quality'!C9='Treatment Costs'!$A$3,'Treatment Costs'!$W$3,'Yield &amp; Quality'!C9='Treatment Costs'!$A$4,'Treatment Costs'!$W$4,'Yield &amp; Quality'!C9='Treatment Costs'!$A$5,'Treatment Costs'!$W$5,'Yield &amp; Quality'!C9='Treatment Costs'!$A$6,'Treatment Costs'!$W$6,'Yield &amp; Quality'!C9='Treatment Costs'!$A$7,'Treatment Costs'!$W$7,'Yield &amp; Quality'!C9='Treatment Costs'!$A$8,'Treatment Costs'!$W$8,'Yield &amp; Quality'!C9='Treatment Costs'!$A$9,'Treatment Costs'!$W$9,'Yield &amp; Quality'!C9='Treatment Costs'!$A$10,'Treatment Costs'!$W$10,'Yield &amp; Quality'!C9='Treatment Costs'!$A$11,'Treatment Costs'!$W$11,'Yield &amp; Quality'!C9='Treatment Costs'!$A$12,'Treatment Costs'!$W$12,'Yield &amp; Quality'!C9='Treatment Costs'!$A$13,'Treatment Costs'!$W$13,'Yield &amp; Quality'!C9='Treatment Costs'!$A$14,'Treatment Costs'!$W$14,'Yield &amp; Quality'!C9='Treatment Costs'!$A$15,'Treatment Costs'!$W$15,'Yield &amp; Quality'!C9='Treatment Costs'!$A$16,'Treatment Costs'!$W$16)</f>
        <v>102.37410714285714</v>
      </c>
      <c r="X14" s="7" cm="1">
        <f t="array" ref="X14">_xlfn.IFS('Yield &amp; Quality'!D9='Treatment Costs'!$A$3,'Treatment Costs'!$K$3,'Yield &amp; Quality'!D9='Treatment Costs'!$A$4,'Treatment Costs'!$K$4,'Yield &amp; Quality'!D9='Treatment Costs'!$A$5,'Treatment Costs'!$K$5,'Yield &amp; Quality'!D9='Treatment Costs'!$A$6,'Treatment Costs'!$K$6,'Yield &amp; Quality'!D9='Treatment Costs'!$A$7,'Treatment Costs'!$K$7,'Yield &amp; Quality'!D9='Treatment Costs'!$A$8,'Treatment Costs'!$K$8,'Yield &amp; Quality'!D9='Treatment Costs'!$A$9,'Treatment Costs'!$K$9,'Yield &amp; Quality'!D9='Treatment Costs'!$A$10,'Treatment Costs'!$K$10,'Yield &amp; Quality'!D9='Treatment Costs'!$A$11,'Treatment Costs'!$K$11,'Yield &amp; Quality'!D9='Treatment Costs'!$A$12,'Treatment Costs'!$K$12,'Yield &amp; Quality'!D9='Treatment Costs'!$A$13,'Treatment Costs'!$K$13,'Yield &amp; Quality'!D9='Treatment Costs'!$A$14,'Treatment Costs'!$K$14,'Yield &amp; Quality'!D9='Treatment Costs'!$A$15,'Treatment Costs'!$K$15,'Yield &amp; Quality'!D9='Treatment Costs'!$A$16,'Treatment Costs'!$K$16)</f>
        <v>172.04642857142858</v>
      </c>
      <c r="Y14" s="8" cm="1">
        <f t="array" ref="Y14">_xlfn.IFS('Yield &amp; Quality'!E9='Treatment Costs'!$A$3,'Treatment Costs'!$W$3,'Yield &amp; Quality'!E9='Treatment Costs'!$A$4,'Treatment Costs'!$W$4,'Yield &amp; Quality'!E9='Treatment Costs'!$A$5,'Treatment Costs'!$W$5,'Yield &amp; Quality'!E9='Treatment Costs'!$A$6,'Treatment Costs'!$W$6,'Yield &amp; Quality'!E9='Treatment Costs'!$A$7,'Treatment Costs'!$W$7,'Yield &amp; Quality'!E9='Treatment Costs'!$A$8,'Treatment Costs'!$W$8,'Yield &amp; Quality'!E9='Treatment Costs'!$A$9,'Treatment Costs'!$W$9,'Yield &amp; Quality'!E9='Treatment Costs'!$A$10,'Treatment Costs'!$W$10,'Yield &amp; Quality'!E9='Treatment Costs'!$A$11,'Treatment Costs'!$W$11,'Yield &amp; Quality'!E9='Treatment Costs'!$A$12,'Treatment Costs'!$W$12,'Yield &amp; Quality'!E9='Treatment Costs'!$A$13,'Treatment Costs'!$W$13,'Yield &amp; Quality'!E9='Treatment Costs'!$A$14,'Treatment Costs'!$W$14,'Yield &amp; Quality'!E9='Treatment Costs'!$A$15,'Treatment Costs'!$W$15,'Yield &amp; Quality'!E9='Treatment Costs'!$A$16,'Treatment Costs'!$W$16)</f>
        <v>104.71785714285714</v>
      </c>
      <c r="AA14" s="66">
        <f>(('Yield &amp; Quality'!G9*((100-'Partial Returns'!G14)/100))*($C$3+L14))+($C$4*'Yield &amp; Quality'!AA9)-V14</f>
        <v>895.40877668990652</v>
      </c>
      <c r="AB14" s="7">
        <f>(('Yield &amp; Quality'!H9*((100-'Partial Returns'!H14)/100))*($C$3+M14))+($C$4*'Yield &amp; Quality'!AB9)-W14</f>
        <v>723.13101518579765</v>
      </c>
      <c r="AC14" s="7">
        <f>(('Yield &amp; Quality'!I9*((100-'Partial Returns'!I14)/100))*($C$3+N14))+($C$4*'Yield &amp; Quality'!AC9)-X14</f>
        <v>876.31746577236481</v>
      </c>
      <c r="AD14" s="8">
        <f>(('Yield &amp; Quality'!J9*((100-'Partial Returns'!J14)/100))*($C$3+O14))+($C$4*'Yield &amp; Quality'!AD9)-Y14</f>
        <v>770.84423597416423</v>
      </c>
    </row>
    <row r="15" spans="1:30" x14ac:dyDescent="0.25">
      <c r="A15">
        <v>1.7</v>
      </c>
      <c r="B15" s="66">
        <f>($C$3*'Yield &amp; Quality'!G10)+($C$4*'Yield &amp; Quality'!AA10)</f>
        <v>891.73757059064928</v>
      </c>
      <c r="C15" s="7">
        <f>($C$3*'Yield &amp; Quality'!H10)+($C$4*'Yield &amp; Quality'!AB10)</f>
        <v>837.68241119108347</v>
      </c>
      <c r="D15" s="7">
        <f>($C$3*'Yield &amp; Quality'!I10)+($C$4*'Yield &amp; Quality'!AC10)</f>
        <v>1047.0875667842943</v>
      </c>
      <c r="E15" s="8">
        <f>($C$3*'Yield &amp; Quality'!J10)+($C$4*'Yield &amp; Quality'!AD10)</f>
        <v>958.24482174411685</v>
      </c>
      <c r="G15" s="61" cm="1">
        <f t="array" ref="G15">_xlfn.IFS('Yield &amp; Quality'!L10&lt;'Dockage Schedule'!$C$29,0,'Yield &amp; Quality'!L10&lt;'Dockage Schedule'!$C$30,'Dockage Schedule'!$M$29,'Yield &amp; Quality'!L10&lt;'Dockage Schedule'!$C$31,'Dockage Schedule'!$M$30,'Yield &amp; Quality'!L10&lt;'Dockage Schedule'!$C$32,'Dockage Schedule'!$M$31,'Yield &amp; Quality'!L10&lt;'Dockage Schedule'!$C$33,'Dockage Schedule'!$M$32,'Yield &amp; Quality'!L10&lt;'Dockage Schedule'!$C$34,'Dockage Schedule'!$M$33,'Yield &amp; Quality'!L10&lt;'Dockage Schedule'!$C$35,'Dockage Schedule'!$M$34,'Yield &amp; Quality'!L10&lt;'Dockage Schedule'!$C$36,'Dockage Schedule'!$M$35,'Yield &amp; Quality'!L10&lt;'Dockage Schedule'!$C$37,'Dockage Schedule'!$M$36,'Yield &amp; Quality'!L10&lt;'Dockage Schedule'!$C$38,'Dockage Schedule'!$M$37,'Yield &amp; Quality'!L10&lt;'Dockage Schedule'!$C$39,'Dockage Schedule'!$M$38,'Yield &amp; Quality'!L10&lt;'Dockage Schedule'!$C$40,'Dockage Schedule'!$M$39,'Yield &amp; Quality'!L10&lt;'Dockage Schedule'!$C$41,'Dockage Schedule'!$M$40,'Yield &amp; Quality'!L10&lt;'Dockage Schedule'!$C$42,'Dockage Schedule'!$M$41,'Yield &amp; Quality'!L10&lt;'Dockage Schedule'!$C$43,'Dockage Schedule'!$M$42,'Yield &amp; Quality'!L10&lt;'Dockage Schedule'!$C$44,'Dockage Schedule'!$M$43,'Yield &amp; Quality'!L10&lt;'Dockage Schedule'!$C$45,'Dockage Schedule'!$M$44,'Yield &amp; Quality'!L10&lt;'Dockage Schedule'!$C$46,'Dockage Schedule'!$M$45,'Yield &amp; Quality'!L10&lt;'Dockage Schedule'!$C$47,'Dockage Schedule'!$M$46,'Yield &amp; Quality'!L10&lt;'Dockage Schedule'!$C$48,'Dockage Schedule'!$M$47,'Yield &amp; Quality'!L10&lt;'Dockage Schedule'!$C$49,'Dockage Schedule'!M40,'Yield &amp; Quality'!L10&gt;='Dockage Schedule'!$C$49,'Dockage Schedule'!$M$49)</f>
        <v>0</v>
      </c>
      <c r="H15" cm="1">
        <f t="array" ref="H15">_xlfn.IFS('Yield &amp; Quality'!M10&lt;'Dockage Schedule'!$C$29,0,'Yield &amp; Quality'!M10&lt;'Dockage Schedule'!$C$30,'Dockage Schedule'!$M$29,'Yield &amp; Quality'!M10&lt;'Dockage Schedule'!$C$31,'Dockage Schedule'!$M$30,'Yield &amp; Quality'!M10&lt;'Dockage Schedule'!$C$32,'Dockage Schedule'!$M$31,'Yield &amp; Quality'!M10&lt;'Dockage Schedule'!$C$33,'Dockage Schedule'!$M$32,'Yield &amp; Quality'!M10&lt;'Dockage Schedule'!$C$34,'Dockage Schedule'!$M$33,'Yield &amp; Quality'!M10&lt;'Dockage Schedule'!$C$35,'Dockage Schedule'!$M$34,'Yield &amp; Quality'!M10&lt;'Dockage Schedule'!$C$36,'Dockage Schedule'!$M$35,'Yield &amp; Quality'!M10&lt;'Dockage Schedule'!$C$37,'Dockage Schedule'!$M$36,'Yield &amp; Quality'!M10&lt;'Dockage Schedule'!$C$38,'Dockage Schedule'!$M$37,'Yield &amp; Quality'!M10&lt;'Dockage Schedule'!$C$39,'Dockage Schedule'!$M$38,'Yield &amp; Quality'!M10&lt;'Dockage Schedule'!$C$40,'Dockage Schedule'!$M$39,'Yield &amp; Quality'!M10&lt;'Dockage Schedule'!$C$41,'Dockage Schedule'!$M$40,'Yield &amp; Quality'!M10&lt;'Dockage Schedule'!$C$42,'Dockage Schedule'!$M$41,'Yield &amp; Quality'!M10&lt;'Dockage Schedule'!$C$43,'Dockage Schedule'!$M$42,'Yield &amp; Quality'!M10&lt;'Dockage Schedule'!$C$44,'Dockage Schedule'!$M$43,'Yield &amp; Quality'!M10&lt;'Dockage Schedule'!$C$45,'Dockage Schedule'!$M$44,'Yield &amp; Quality'!M10&lt;'Dockage Schedule'!$C$46,'Dockage Schedule'!$M$45,'Yield &amp; Quality'!M10&lt;'Dockage Schedule'!$C$47,'Dockage Schedule'!$M$46,'Yield &amp; Quality'!M10&lt;'Dockage Schedule'!$C$48,'Dockage Schedule'!$M$47,'Yield &amp; Quality'!M10&lt;'Dockage Schedule'!$C$49,'Dockage Schedule'!N40,'Yield &amp; Quality'!M10&gt;='Dockage Schedule'!$C$49,'Dockage Schedule'!$M$49)</f>
        <v>0</v>
      </c>
      <c r="I15" cm="1">
        <f t="array" ref="I15">_xlfn.IFS('Yield &amp; Quality'!N10&lt;'Dockage Schedule'!$C$29,0,'Yield &amp; Quality'!N10&lt;'Dockage Schedule'!$C$30,'Dockage Schedule'!$M$29,'Yield &amp; Quality'!N10&lt;'Dockage Schedule'!$C$31,'Dockage Schedule'!$M$30,'Yield &amp; Quality'!N10&lt;'Dockage Schedule'!$C$32,'Dockage Schedule'!$M$31,'Yield &amp; Quality'!N10&lt;'Dockage Schedule'!$C$33,'Dockage Schedule'!$M$32,'Yield &amp; Quality'!N10&lt;'Dockage Schedule'!$C$34,'Dockage Schedule'!$M$33,'Yield &amp; Quality'!N10&lt;'Dockage Schedule'!$C$35,'Dockage Schedule'!$M$34,'Yield &amp; Quality'!N10&lt;'Dockage Schedule'!$C$36,'Dockage Schedule'!$M$35,'Yield &amp; Quality'!N10&lt;'Dockage Schedule'!$C$37,'Dockage Schedule'!$M$36,'Yield &amp; Quality'!N10&lt;'Dockage Schedule'!$C$38,'Dockage Schedule'!$M$37,'Yield &amp; Quality'!N10&lt;'Dockage Schedule'!$C$39,'Dockage Schedule'!$M$38,'Yield &amp; Quality'!N10&lt;'Dockage Schedule'!$C$40,'Dockage Schedule'!$M$39,'Yield &amp; Quality'!N10&lt;'Dockage Schedule'!$C$41,'Dockage Schedule'!$M$40,'Yield &amp; Quality'!N10&lt;'Dockage Schedule'!$C$42,'Dockage Schedule'!$M$41,'Yield &amp; Quality'!N10&lt;'Dockage Schedule'!$C$43,'Dockage Schedule'!$M$42,'Yield &amp; Quality'!N10&lt;'Dockage Schedule'!$C$44,'Dockage Schedule'!$M$43,'Yield &amp; Quality'!N10&lt;'Dockage Schedule'!$C$45,'Dockage Schedule'!$M$44,'Yield &amp; Quality'!N10&lt;'Dockage Schedule'!$C$46,'Dockage Schedule'!$M$45,'Yield &amp; Quality'!N10&lt;'Dockage Schedule'!$C$47,'Dockage Schedule'!$M$46,'Yield &amp; Quality'!N10&lt;'Dockage Schedule'!$C$48,'Dockage Schedule'!$M$47,'Yield &amp; Quality'!N10&lt;'Dockage Schedule'!$C$49,'Dockage Schedule'!O40,'Yield &amp; Quality'!N10&gt;='Dockage Schedule'!$C$49,'Dockage Schedule'!$M$49)</f>
        <v>0</v>
      </c>
      <c r="J15" s="62" cm="1">
        <f t="array" ref="J15">_xlfn.IFS('Yield &amp; Quality'!O10&lt;'Dockage Schedule'!$C$29,0,'Yield &amp; Quality'!O10&lt;'Dockage Schedule'!$C$30,'Dockage Schedule'!$M$29,'Yield &amp; Quality'!O10&lt;'Dockage Schedule'!$C$31,'Dockage Schedule'!$M$30,'Yield &amp; Quality'!O10&lt;'Dockage Schedule'!$C$32,'Dockage Schedule'!$M$31,'Yield &amp; Quality'!O10&lt;'Dockage Schedule'!$C$33,'Dockage Schedule'!$M$32,'Yield &amp; Quality'!O10&lt;'Dockage Schedule'!$C$34,'Dockage Schedule'!$M$33,'Yield &amp; Quality'!O10&lt;'Dockage Schedule'!$C$35,'Dockage Schedule'!$M$34,'Yield &amp; Quality'!O10&lt;'Dockage Schedule'!$C$36,'Dockage Schedule'!$M$35,'Yield &amp; Quality'!O10&lt;'Dockage Schedule'!$C$37,'Dockage Schedule'!$M$36,'Yield &amp; Quality'!O10&lt;'Dockage Schedule'!$C$38,'Dockage Schedule'!$M$37,'Yield &amp; Quality'!O10&lt;'Dockage Schedule'!$C$39,'Dockage Schedule'!$M$38,'Yield &amp; Quality'!O10&lt;'Dockage Schedule'!$C$40,'Dockage Schedule'!$M$39,'Yield &amp; Quality'!O10&lt;'Dockage Schedule'!$C$41,'Dockage Schedule'!$M$40,'Yield &amp; Quality'!O10&lt;'Dockage Schedule'!$C$42,'Dockage Schedule'!$M$41,'Yield &amp; Quality'!O10&lt;'Dockage Schedule'!$C$43,'Dockage Schedule'!$M$42,'Yield &amp; Quality'!O10&lt;'Dockage Schedule'!$C$44,'Dockage Schedule'!$M$43,'Yield &amp; Quality'!O10&lt;'Dockage Schedule'!$C$45,'Dockage Schedule'!$M$44,'Yield &amp; Quality'!O10&lt;'Dockage Schedule'!$C$46,'Dockage Schedule'!$M$45,'Yield &amp; Quality'!O10&lt;'Dockage Schedule'!$C$47,'Dockage Schedule'!$M$46,'Yield &amp; Quality'!O10&lt;'Dockage Schedule'!$C$48,'Dockage Schedule'!$M$47,'Yield &amp; Quality'!O10&lt;'Dockage Schedule'!$C$49,'Dockage Schedule'!P40,'Yield &amp; Quality'!O10&gt;='Dockage Schedule'!$C$49,'Dockage Schedule'!$M$49)</f>
        <v>0</v>
      </c>
      <c r="L15" s="67" cm="1">
        <f t="array" ref="L15">_xlfn.IFS('Yield &amp; Quality'!Q10&gt;='Dockage Schedule'!$P$4,'Dockage Schedule'!$AA$4,'Yield &amp; Quality'!Q10&gt;='Dockage Schedule'!$P$5,'Dockage Schedule'!$AA$5,'Yield &amp; Quality'!Q10&gt;='Dockage Schedule'!$P$6,'Dockage Schedule'!$AA$6,'Yield &amp; Quality'!Q10&gt;='Dockage Schedule'!$P$7,'Dockage Schedule'!$AA$7,'Yield &amp; Quality'!Q10&gt;='Dockage Schedule'!$P$8,'Dockage Schedule'!$AA$8,'Yield &amp; Quality'!Q10&gt;='Dockage Schedule'!$P$9,'Dockage Schedule'!$AA$9,'Yield &amp; Quality'!Q10&gt;='Dockage Schedule'!$P$10,'Dockage Schedule'!$AA$10,'Yield &amp; Quality'!Q10&gt;='Dockage Schedule'!$P$11,'Dockage Schedule'!$AA$11,'Yield &amp; Quality'!Q10&gt;='Dockage Schedule'!$P$12,'Dockage Schedule'!$AA$12,'Yield &amp; Quality'!Q10&gt;='Dockage Schedule'!$P$13,'Dockage Schedule'!$AA$13,'Yield &amp; Quality'!Q10&gt;='Dockage Schedule'!$P$14,'Dockage Schedule'!$AA$14,'Yield &amp; Quality'!Q10&gt;='Dockage Schedule'!$P$15,'Dockage Schedule'!$AA$15,'Yield &amp; Quality'!Q10&gt;='Dockage Schedule'!$P$16,'Dockage Schedule'!$AA$16,'Yield &amp; Quality'!Q10&gt;='Dockage Schedule'!$P$17,'Dockage Schedule'!$AA$17,'Yield &amp; Quality'!Q10&gt;='Dockage Schedule'!$P$18,'Dockage Schedule'!$AA$18,'Yield &amp; Quality'!Q10&gt;='Dockage Schedule'!$P$19,'Dockage Schedule'!$AA$19,'Yield &amp; Quality'!Q10&gt;='Dockage Schedule'!$P$20,'Dockage Schedule'!$AA$20,'Yield &amp; Quality'!Q10&gt;='Dockage Schedule'!$P$21,'Dockage Schedule'!$AA$21,'Yield &amp; Quality'!Q10&gt;='Dockage Schedule'!$P$22,'Dockage Schedule'!$AA$22,'Yield &amp; Quality'!Q10&gt;='Dockage Schedule'!$P$23,'Dockage Schedule'!$AA$23,'Yield &amp; Quality'!Q10&gt;='Dockage Schedule'!$P$24,'Dockage Schedule'!$AA$24,'Yield &amp; Quality'!Q10&gt;='Dockage Schedule'!$P$25,'Dockage Schedule'!$AA$25,'Yield &amp; Quality'!Q10&gt;='Dockage Schedule'!$P$26,'Dockage Schedule'!$AA$26,'Yield &amp; Quality'!Q10&gt;='Dockage Schedule'!$P$27,'Dockage Schedule'!$AA$27,'Yield &amp; Quality'!Q10&lt;'Dockage Schedule'!$P$27,'Dockage Schedule'!$AA$27)+_xlfn.IFS('Yield &amp; Quality'!V10&lt;'Dockage Schedule'!$AD$4,'Dockage Schedule'!$AN$3,'Yield &amp; Quality'!V10&lt;'Dockage Schedule'!$AD$5,'Dockage Schedule'!$AN$4,'Yield &amp; Quality'!V10&lt;'Dockage Schedule'!$AD$6,'Dockage Schedule'!$AN$5,'Yield &amp; Quality'!V10&lt;'Dockage Schedule'!$AD$7,'Dockage Schedule'!$AN$6,'Yield &amp; Quality'!V10&lt;'Dockage Schedule'!$AD$8,'Dockage Schedule'!$AN$7,'Yield &amp; Quality'!V10&lt;'Dockage Schedule'!$AD$9,'Dockage Schedule'!$AN$8,'Yield &amp; Quality'!V10&lt;'Dockage Schedule'!$AD$10,'Dockage Schedule'!$AN$9,'Yield &amp; Quality'!V10&lt;'Dockage Schedule'!$AD$11,'Dockage Schedule'!$AN$10,'Yield &amp; Quality'!V10&lt;'Dockage Schedule'!$AD$12,'Dockage Schedule'!$AN$11,'Yield &amp; Quality'!V10&lt;'Dockage Schedule'!$AD$13,'Dockage Schedule'!$AN$12,'Yield &amp; Quality'!V10&lt;'Dockage Schedule'!$AD$14,'Dockage Schedule'!$AN$13,'Yield &amp; Quality'!V10&lt;'Dockage Schedule'!$AD$15,'Dockage Schedule'!$AN$14,'Yield &amp; Quality'!V10&lt;'Dockage Schedule'!$AD$16,'Dockage Schedule'!$AN$15,'Yield &amp; Quality'!V10&lt;'Dockage Schedule'!$AD$17,'Dockage Schedule'!$AN$16,'Yield &amp; Quality'!V10&lt;'Dockage Schedule'!$AD$18,'Dockage Schedule'!$AN$17,'Yield &amp; Quality'!V10&lt;'Dockage Schedule'!$AD$19,'Dockage Schedule'!$AN$18,'Yield &amp; Quality'!V10&lt;'Dockage Schedule'!$AD$20,'Dockage Schedule'!$AN$19,'Yield &amp; Quality'!V10&lt;'Dockage Schedule'!$AD$21,'Dockage Schedule'!$AN$20,'Yield &amp; Quality'!V10&lt;'Dockage Schedule'!$AD$21,'Dockage Schedule'!$AN$22,'Yield &amp; Quality'!V10&lt;'Dockage Schedule'!$AD$22,'Dockage Schedule'!$AN$23,'Yield &amp; Quality'!V10&lt;'Dockage Schedule'!$AD$24,'Dockage Schedule'!$AN$24,'Yield &amp; Quality'!V10&lt;'Dockage Schedule'!$AD$25,'Dockage Schedule'!$AN$24,'Yield &amp; Quality'!V10&gt;='Dockage Schedule'!$AD$25,-500)-_xlfn.IFS('Yield &amp; Quality'!L10&lt;'Dockage Schedule'!$C$4,0,'Yield &amp; Quality'!L10&lt;'Dockage Schedule'!$C$5,'Dockage Schedule'!$M$4,'Yield &amp; Quality'!L10&lt;'Dockage Schedule'!$C$6,'Dockage Schedule'!$M$5,'Yield &amp; Quality'!L10&lt;'Dockage Schedule'!$C$6,'Dockage Schedule'!$M$7,'Yield &amp; Quality'!L10&lt;'Dockage Schedule'!$C$7,'Dockage Schedule'!$M$8,'Yield &amp; Quality'!L10&lt;'Dockage Schedule'!$C$8,'Dockage Schedule'!$M$9,'Yield &amp; Quality'!L10&lt;'Dockage Schedule'!$C$10,'Dockage Schedule'!$M$9,'Yield &amp; Quality'!L10&lt;'Dockage Schedule'!$C$10,'Dockage Schedule'!$M$11,'Yield &amp; Quality'!L10&lt;'Dockage Schedule'!$C$12,'Dockage Schedule'!$M$11,'Yield &amp; Quality'!L10&lt;'Dockage Schedule'!$C$13,'Dockage Schedule'!$M$12,'Yield &amp; Quality'!L10&lt;'Dockage Schedule'!$C$14,'Dockage Schedule'!$M$13,'Yield &amp; Quality'!L10&lt;'Dockage Schedule'!$C$15,'Dockage Schedule'!$M$14,'Yield &amp; Quality'!L10&lt;'Dockage Schedule'!$C$16,'Dockage Schedule'!$M$15,'Yield &amp; Quality'!L10&lt;'Dockage Schedule'!$C$17,'Dockage Schedule'!$M$16,'Yield &amp; Quality'!L10&lt;'Dockage Schedule'!$C$18,'Dockage Schedule'!$M$17,'Yield &amp; Quality'!L10&lt;'Dockage Schedule'!$C$19,'Dockage Schedule'!$M$18,'Yield &amp; Quality'!L10&lt;'Dockage Schedule'!$C$20,'Dockage Schedule'!$M$19,'Yield &amp; Quality'!L10&lt;'Dockage Schedule'!$C$21,'Dockage Schedule'!$M$20,'Yield &amp; Quality'!L10&lt;'Dockage Schedule'!$C$22,'Dockage Schedule'!$M$21,'Yield &amp; Quality'!L10&lt;'Dockage Schedule'!$C$23,'Dockage Schedule'!$M$22,'Yield &amp; Quality'!L10&lt;'Dockage Schedule'!$C$24,'Dockage Schedule'!$M$23,'Yield &amp; Quality'!L10&gt;='Dockage Schedule'!C16,'Dockage Schedule'!M16)</f>
        <v>-0.4</v>
      </c>
      <c r="M15" s="29" cm="1">
        <f t="array" ref="M15">_xlfn.IFS('Yield &amp; Quality'!R10&gt;='Dockage Schedule'!$P$4,'Dockage Schedule'!$AA$4,'Yield &amp; Quality'!R10&gt;='Dockage Schedule'!$P$5,'Dockage Schedule'!$AA$5,'Yield &amp; Quality'!R10&gt;='Dockage Schedule'!$P$6,'Dockage Schedule'!$AA$6,'Yield &amp; Quality'!R10&gt;='Dockage Schedule'!$P$7,'Dockage Schedule'!$AA$7,'Yield &amp; Quality'!R10&gt;='Dockage Schedule'!$P$8,'Dockage Schedule'!$AA$8,'Yield &amp; Quality'!R10&gt;='Dockage Schedule'!$P$9,'Dockage Schedule'!$AA$9,'Yield &amp; Quality'!R10&gt;='Dockage Schedule'!$P$10,'Dockage Schedule'!$AA$10,'Yield &amp; Quality'!R10&gt;='Dockage Schedule'!$P$11,'Dockage Schedule'!$AA$11,'Yield &amp; Quality'!R10&gt;='Dockage Schedule'!$P$12,'Dockage Schedule'!$AA$12,'Yield &amp; Quality'!R10&gt;='Dockage Schedule'!$P$13,'Dockage Schedule'!$AA$13,'Yield &amp; Quality'!R10&gt;='Dockage Schedule'!$P$14,'Dockage Schedule'!$AA$14,'Yield &amp; Quality'!R10&gt;='Dockage Schedule'!$P$15,'Dockage Schedule'!$AA$15,'Yield &amp; Quality'!R10&gt;='Dockage Schedule'!$P$16,'Dockage Schedule'!$AA$16,'Yield &amp; Quality'!R10&gt;='Dockage Schedule'!$P$17,'Dockage Schedule'!$AA$17,'Yield &amp; Quality'!R10&gt;='Dockage Schedule'!$P$18,'Dockage Schedule'!$AA$18,'Yield &amp; Quality'!R10&gt;='Dockage Schedule'!$P$19,'Dockage Schedule'!$AA$19,'Yield &amp; Quality'!R10&gt;='Dockage Schedule'!$P$20,'Dockage Schedule'!$AA$20,'Yield &amp; Quality'!R10&gt;='Dockage Schedule'!$P$21,'Dockage Schedule'!$AA$21,'Yield &amp; Quality'!R10&gt;='Dockage Schedule'!$P$22,'Dockage Schedule'!$AA$22,'Yield &amp; Quality'!R10&gt;='Dockage Schedule'!$P$23,'Dockage Schedule'!$AA$23,'Yield &amp; Quality'!R10&gt;='Dockage Schedule'!$P$24,'Dockage Schedule'!$AA$24,'Yield &amp; Quality'!R10&gt;='Dockage Schedule'!$P$25,'Dockage Schedule'!$AA$25,'Yield &amp; Quality'!R10&gt;='Dockage Schedule'!$P$26,'Dockage Schedule'!$AA$26,'Yield &amp; Quality'!R10&gt;='Dockage Schedule'!$P$27,'Dockage Schedule'!$AA$27,'Yield &amp; Quality'!R10&lt;'Dockage Schedule'!$P$27,'Dockage Schedule'!$AA$27)+_xlfn.IFS('Yield &amp; Quality'!W10&lt;'Dockage Schedule'!$AD$4,'Dockage Schedule'!$AN$3,'Yield &amp; Quality'!W10&lt;'Dockage Schedule'!$AD$5,'Dockage Schedule'!$AN$4,'Yield &amp; Quality'!W10&lt;'Dockage Schedule'!$AD$6,'Dockage Schedule'!$AN$5,'Yield &amp; Quality'!W10&lt;'Dockage Schedule'!$AD$7,'Dockage Schedule'!$AN$6,'Yield &amp; Quality'!W10&lt;'Dockage Schedule'!$AD$8,'Dockage Schedule'!$AN$7,'Yield &amp; Quality'!W10&lt;'Dockage Schedule'!$AD$9,'Dockage Schedule'!$AN$8,'Yield &amp; Quality'!W10&lt;'Dockage Schedule'!$AD$10,'Dockage Schedule'!$AN$9,'Yield &amp; Quality'!W10&lt;'Dockage Schedule'!$AD$11,'Dockage Schedule'!$AN$10,'Yield &amp; Quality'!W10&lt;'Dockage Schedule'!$AD$12,'Dockage Schedule'!$AN$11,'Yield &amp; Quality'!W10&lt;'Dockage Schedule'!$AD$13,'Dockage Schedule'!$AN$12,'Yield &amp; Quality'!W10&lt;'Dockage Schedule'!$AD$14,'Dockage Schedule'!$AN$13,'Yield &amp; Quality'!W10&lt;'Dockage Schedule'!$AD$15,'Dockage Schedule'!$AN$14,'Yield &amp; Quality'!W10&lt;'Dockage Schedule'!$AD$16,'Dockage Schedule'!$AN$15,'Yield &amp; Quality'!W10&lt;'Dockage Schedule'!$AD$17,'Dockage Schedule'!$AN$16,'Yield &amp; Quality'!W10&lt;'Dockage Schedule'!$AD$18,'Dockage Schedule'!$AN$17,'Yield &amp; Quality'!W10&lt;'Dockage Schedule'!$AD$19,'Dockage Schedule'!$AN$18,'Yield &amp; Quality'!W10&lt;'Dockage Schedule'!$AD$20,'Dockage Schedule'!$AN$19,'Yield &amp; Quality'!W10&lt;'Dockage Schedule'!$AD$21,'Dockage Schedule'!$AN$20,'Yield &amp; Quality'!W10&lt;'Dockage Schedule'!$AD$21,'Dockage Schedule'!$AN$22,'Yield &amp; Quality'!W10&lt;'Dockage Schedule'!$AD$22,'Dockage Schedule'!$AN$23,'Yield &amp; Quality'!W10&lt;'Dockage Schedule'!$AD$24,'Dockage Schedule'!$AN$24,'Yield &amp; Quality'!W10&lt;'Dockage Schedule'!$AD$25,'Dockage Schedule'!$AN$24,'Yield &amp; Quality'!W10&gt;='Dockage Schedule'!$AD$25,-500)-_xlfn.IFS('Yield &amp; Quality'!M10&lt;'Dockage Schedule'!$C$4,0,'Yield &amp; Quality'!M10&lt;'Dockage Schedule'!$C$5,'Dockage Schedule'!$M$4,'Yield &amp; Quality'!M10&lt;'Dockage Schedule'!$C$6,'Dockage Schedule'!$M$5,'Yield &amp; Quality'!M10&lt;'Dockage Schedule'!$C$6,'Dockage Schedule'!$M$7,'Yield &amp; Quality'!M10&lt;'Dockage Schedule'!$C$7,'Dockage Schedule'!$M$8,'Yield &amp; Quality'!M10&lt;'Dockage Schedule'!$C$8,'Dockage Schedule'!$M$9,'Yield &amp; Quality'!M10&lt;'Dockage Schedule'!$C$10,'Dockage Schedule'!$M$9,'Yield &amp; Quality'!M10&lt;'Dockage Schedule'!$C$10,'Dockage Schedule'!$M$11,'Yield &amp; Quality'!M10&lt;'Dockage Schedule'!$C$12,'Dockage Schedule'!$M$11,'Yield &amp; Quality'!M10&lt;'Dockage Schedule'!$C$13,'Dockage Schedule'!$M$12,'Yield &amp; Quality'!M10&lt;'Dockage Schedule'!$C$14,'Dockage Schedule'!$M$13,'Yield &amp; Quality'!M10&lt;'Dockage Schedule'!$C$15,'Dockage Schedule'!$M$14,'Yield &amp; Quality'!M10&lt;'Dockage Schedule'!$C$16,'Dockage Schedule'!$M$15,'Yield &amp; Quality'!M10&lt;'Dockage Schedule'!$C$17,'Dockage Schedule'!$M$16,'Yield &amp; Quality'!M10&lt;'Dockage Schedule'!$C$18,'Dockage Schedule'!$M$17,'Yield &amp; Quality'!M10&lt;'Dockage Schedule'!$C$19,'Dockage Schedule'!$M$18,'Yield &amp; Quality'!M10&lt;'Dockage Schedule'!$C$20,'Dockage Schedule'!$M$19,'Yield &amp; Quality'!M10&lt;'Dockage Schedule'!$C$21,'Dockage Schedule'!$M$20,'Yield &amp; Quality'!M10&lt;'Dockage Schedule'!$C$22,'Dockage Schedule'!$M$21,'Yield &amp; Quality'!M10&lt;'Dockage Schedule'!$C$23,'Dockage Schedule'!$M$22,'Yield &amp; Quality'!M10&lt;'Dockage Schedule'!$C$24,'Dockage Schedule'!$M$23,'Yield &amp; Quality'!M10&gt;='Dockage Schedule'!D16,'Dockage Schedule'!N16)</f>
        <v>0</v>
      </c>
      <c r="N15" s="29" cm="1">
        <f t="array" ref="N15">_xlfn.IFS('Yield &amp; Quality'!S10&gt;='Dockage Schedule'!$P$4,'Dockage Schedule'!$AA$4,'Yield &amp; Quality'!S10&gt;='Dockage Schedule'!$P$5,'Dockage Schedule'!$AA$5,'Yield &amp; Quality'!S10&gt;='Dockage Schedule'!$P$6,'Dockage Schedule'!$AA$6,'Yield &amp; Quality'!S10&gt;='Dockage Schedule'!$P$7,'Dockage Schedule'!$AA$7,'Yield &amp; Quality'!S10&gt;='Dockage Schedule'!$P$8,'Dockage Schedule'!$AA$8,'Yield &amp; Quality'!S10&gt;='Dockage Schedule'!$P$9,'Dockage Schedule'!$AA$9,'Yield &amp; Quality'!S10&gt;='Dockage Schedule'!$P$10,'Dockage Schedule'!$AA$10,'Yield &amp; Quality'!S10&gt;='Dockage Schedule'!$P$11,'Dockage Schedule'!$AA$11,'Yield &amp; Quality'!S10&gt;='Dockage Schedule'!$P$12,'Dockage Schedule'!$AA$12,'Yield &amp; Quality'!S10&gt;='Dockage Schedule'!$P$13,'Dockage Schedule'!$AA$13,'Yield &amp; Quality'!S10&gt;='Dockage Schedule'!$P$14,'Dockage Schedule'!$AA$14,'Yield &amp; Quality'!S10&gt;='Dockage Schedule'!$P$15,'Dockage Schedule'!$AA$15,'Yield &amp; Quality'!S10&gt;='Dockage Schedule'!$P$16,'Dockage Schedule'!$AA$16,'Yield &amp; Quality'!S10&gt;='Dockage Schedule'!$P$17,'Dockage Schedule'!$AA$17,'Yield &amp; Quality'!S10&gt;='Dockage Schedule'!$P$18,'Dockage Schedule'!$AA$18,'Yield &amp; Quality'!S10&gt;='Dockage Schedule'!$P$19,'Dockage Schedule'!$AA$19,'Yield &amp; Quality'!S10&gt;='Dockage Schedule'!$P$20,'Dockage Schedule'!$AA$20,'Yield &amp; Quality'!S10&gt;='Dockage Schedule'!$P$21,'Dockage Schedule'!$AA$21,'Yield &amp; Quality'!S10&gt;='Dockage Schedule'!$P$22,'Dockage Schedule'!$AA$22,'Yield &amp; Quality'!S10&gt;='Dockage Schedule'!$P$23,'Dockage Schedule'!$AA$23,'Yield &amp; Quality'!S10&gt;='Dockage Schedule'!$P$24,'Dockage Schedule'!$AA$24,'Yield &amp; Quality'!S10&gt;='Dockage Schedule'!$P$25,'Dockage Schedule'!$AA$25,'Yield &amp; Quality'!S10&gt;='Dockage Schedule'!$P$26,'Dockage Schedule'!$AA$26,'Yield &amp; Quality'!S10&gt;='Dockage Schedule'!$P$27,'Dockage Schedule'!$AA$27,'Yield &amp; Quality'!S10&lt;'Dockage Schedule'!$P$27,'Dockage Schedule'!$AA$27)+_xlfn.IFS('Yield &amp; Quality'!X10&lt;'Dockage Schedule'!$AD$4,'Dockage Schedule'!$AN$3,'Yield &amp; Quality'!X10&lt;'Dockage Schedule'!$AD$5,'Dockage Schedule'!$AN$4,'Yield &amp; Quality'!X10&lt;'Dockage Schedule'!$AD$6,'Dockage Schedule'!$AN$5,'Yield &amp; Quality'!X10&lt;'Dockage Schedule'!$AD$7,'Dockage Schedule'!$AN$6,'Yield &amp; Quality'!X10&lt;'Dockage Schedule'!$AD$8,'Dockage Schedule'!$AN$7,'Yield &amp; Quality'!X10&lt;'Dockage Schedule'!$AD$9,'Dockage Schedule'!$AN$8,'Yield &amp; Quality'!X10&lt;'Dockage Schedule'!$AD$10,'Dockage Schedule'!$AN$9,'Yield &amp; Quality'!X10&lt;'Dockage Schedule'!$AD$11,'Dockage Schedule'!$AN$10,'Yield &amp; Quality'!X10&lt;'Dockage Schedule'!$AD$12,'Dockage Schedule'!$AN$11,'Yield &amp; Quality'!X10&lt;'Dockage Schedule'!$AD$13,'Dockage Schedule'!$AN$12,'Yield &amp; Quality'!X10&lt;'Dockage Schedule'!$AD$14,'Dockage Schedule'!$AN$13,'Yield &amp; Quality'!X10&lt;'Dockage Schedule'!$AD$15,'Dockage Schedule'!$AN$14,'Yield &amp; Quality'!X10&lt;'Dockage Schedule'!$AD$16,'Dockage Schedule'!$AN$15,'Yield &amp; Quality'!X10&lt;'Dockage Schedule'!$AD$17,'Dockage Schedule'!$AN$16,'Yield &amp; Quality'!X10&lt;'Dockage Schedule'!$AD$18,'Dockage Schedule'!$AN$17,'Yield &amp; Quality'!X10&lt;'Dockage Schedule'!$AD$19,'Dockage Schedule'!$AN$18,'Yield &amp; Quality'!X10&lt;'Dockage Schedule'!$AD$20,'Dockage Schedule'!$AN$19,'Yield &amp; Quality'!X10&lt;'Dockage Schedule'!$AD$21,'Dockage Schedule'!$AN$20,'Yield &amp; Quality'!X10&lt;'Dockage Schedule'!$AD$21,'Dockage Schedule'!$AN$22,'Yield &amp; Quality'!X10&lt;'Dockage Schedule'!$AD$22,'Dockage Schedule'!$AN$23,'Yield &amp; Quality'!X10&lt;'Dockage Schedule'!$AD$24,'Dockage Schedule'!$AN$24,'Yield &amp; Quality'!X10&lt;'Dockage Schedule'!$AD$25,'Dockage Schedule'!$AN$24,'Yield &amp; Quality'!X10&gt;='Dockage Schedule'!$AD$25,-500)-_xlfn.IFS('Yield &amp; Quality'!N10&lt;'Dockage Schedule'!$C$4,0,'Yield &amp; Quality'!N10&lt;'Dockage Schedule'!$C$5,'Dockage Schedule'!$M$4,'Yield &amp; Quality'!N10&lt;'Dockage Schedule'!$C$6,'Dockage Schedule'!$M$5,'Yield &amp; Quality'!N10&lt;'Dockage Schedule'!$C$6,'Dockage Schedule'!$M$7,'Yield &amp; Quality'!N10&lt;'Dockage Schedule'!$C$7,'Dockage Schedule'!$M$8,'Yield &amp; Quality'!N10&lt;'Dockage Schedule'!$C$8,'Dockage Schedule'!$M$9,'Yield &amp; Quality'!N10&lt;'Dockage Schedule'!$C$10,'Dockage Schedule'!$M$9,'Yield &amp; Quality'!N10&lt;'Dockage Schedule'!$C$10,'Dockage Schedule'!$M$11,'Yield &amp; Quality'!N10&lt;'Dockage Schedule'!$C$12,'Dockage Schedule'!$M$11,'Yield &amp; Quality'!N10&lt;'Dockage Schedule'!$C$13,'Dockage Schedule'!$M$12,'Yield &amp; Quality'!N10&lt;'Dockage Schedule'!$C$14,'Dockage Schedule'!$M$13,'Yield &amp; Quality'!N10&lt;'Dockage Schedule'!$C$15,'Dockage Schedule'!$M$14,'Yield &amp; Quality'!N10&lt;'Dockage Schedule'!$C$16,'Dockage Schedule'!$M$15,'Yield &amp; Quality'!N10&lt;'Dockage Schedule'!$C$17,'Dockage Schedule'!$M$16,'Yield &amp; Quality'!N10&lt;'Dockage Schedule'!$C$18,'Dockage Schedule'!$M$17,'Yield &amp; Quality'!N10&lt;'Dockage Schedule'!$C$19,'Dockage Schedule'!$M$18,'Yield &amp; Quality'!N10&lt;'Dockage Schedule'!$C$20,'Dockage Schedule'!$M$19,'Yield &amp; Quality'!N10&lt;'Dockage Schedule'!$C$21,'Dockage Schedule'!$M$20,'Yield &amp; Quality'!N10&lt;'Dockage Schedule'!$C$22,'Dockage Schedule'!$M$21,'Yield &amp; Quality'!N10&lt;'Dockage Schedule'!$C$23,'Dockage Schedule'!$M$22,'Yield &amp; Quality'!N10&lt;'Dockage Schedule'!$C$24,'Dockage Schedule'!$M$23,'Yield &amp; Quality'!N10&gt;='Dockage Schedule'!E16,'Dockage Schedule'!O16)</f>
        <v>-0.03</v>
      </c>
      <c r="O15" s="68" cm="1">
        <f t="array" ref="O15">_xlfn.IFS('Yield &amp; Quality'!T10&gt;='Dockage Schedule'!$P$4,'Dockage Schedule'!$AA$4,'Yield &amp; Quality'!T10&gt;='Dockage Schedule'!$P$5,'Dockage Schedule'!$AA$5,'Yield &amp; Quality'!T10&gt;='Dockage Schedule'!$P$6,'Dockage Schedule'!$AA$6,'Yield &amp; Quality'!T10&gt;='Dockage Schedule'!$P$7,'Dockage Schedule'!$AA$7,'Yield &amp; Quality'!T10&gt;='Dockage Schedule'!$P$8,'Dockage Schedule'!$AA$8,'Yield &amp; Quality'!T10&gt;='Dockage Schedule'!$P$9,'Dockage Schedule'!$AA$9,'Yield &amp; Quality'!T10&gt;='Dockage Schedule'!$P$10,'Dockage Schedule'!$AA$10,'Yield &amp; Quality'!T10&gt;='Dockage Schedule'!$P$11,'Dockage Schedule'!$AA$11,'Yield &amp; Quality'!T10&gt;='Dockage Schedule'!$P$12,'Dockage Schedule'!$AA$12,'Yield &amp; Quality'!T10&gt;='Dockage Schedule'!$P$13,'Dockage Schedule'!$AA$13,'Yield &amp; Quality'!T10&gt;='Dockage Schedule'!$P$14,'Dockage Schedule'!$AA$14,'Yield &amp; Quality'!T10&gt;='Dockage Schedule'!$P$15,'Dockage Schedule'!$AA$15,'Yield &amp; Quality'!T10&gt;='Dockage Schedule'!$P$16,'Dockage Schedule'!$AA$16,'Yield &amp; Quality'!T10&gt;='Dockage Schedule'!$P$17,'Dockage Schedule'!$AA$17,'Yield &amp; Quality'!T10&gt;='Dockage Schedule'!$P$18,'Dockage Schedule'!$AA$18,'Yield &amp; Quality'!T10&gt;='Dockage Schedule'!$P$19,'Dockage Schedule'!$AA$19,'Yield &amp; Quality'!T10&gt;='Dockage Schedule'!$P$20,'Dockage Schedule'!$AA$20,'Yield &amp; Quality'!T10&gt;='Dockage Schedule'!$P$21,'Dockage Schedule'!$AA$21,'Yield &amp; Quality'!T10&gt;='Dockage Schedule'!$P$22,'Dockage Schedule'!$AA$22,'Yield &amp; Quality'!T10&gt;='Dockage Schedule'!$P$23,'Dockage Schedule'!$AA$23,'Yield &amp; Quality'!T10&gt;='Dockage Schedule'!$P$24,'Dockage Schedule'!$AA$24,'Yield &amp; Quality'!T10&gt;='Dockage Schedule'!$P$25,'Dockage Schedule'!$AA$25,'Yield &amp; Quality'!T10&gt;='Dockage Schedule'!$P$26,'Dockage Schedule'!$AA$26,'Yield &amp; Quality'!T10&gt;='Dockage Schedule'!$P$27,'Dockage Schedule'!$AA$27,'Yield &amp; Quality'!T10&lt;'Dockage Schedule'!$P$27,'Dockage Schedule'!$AA$27)+_xlfn.IFS('Yield &amp; Quality'!Y10&lt;'Dockage Schedule'!$AD$4,'Dockage Schedule'!$AN$3,'Yield &amp; Quality'!Y10&lt;'Dockage Schedule'!$AD$5,'Dockage Schedule'!$AN$4,'Yield &amp; Quality'!Y10&lt;'Dockage Schedule'!$AD$6,'Dockage Schedule'!$AN$5,'Yield &amp; Quality'!Y10&lt;'Dockage Schedule'!$AD$7,'Dockage Schedule'!$AN$6,'Yield &amp; Quality'!Y10&lt;'Dockage Schedule'!$AD$8,'Dockage Schedule'!$AN$7,'Yield &amp; Quality'!Y10&lt;'Dockage Schedule'!$AD$9,'Dockage Schedule'!$AN$8,'Yield &amp; Quality'!Y10&lt;'Dockage Schedule'!$AD$10,'Dockage Schedule'!$AN$9,'Yield &amp; Quality'!Y10&lt;'Dockage Schedule'!$AD$11,'Dockage Schedule'!$AN$10,'Yield &amp; Quality'!Y10&lt;'Dockage Schedule'!$AD$12,'Dockage Schedule'!$AN$11,'Yield &amp; Quality'!Y10&lt;'Dockage Schedule'!$AD$13,'Dockage Schedule'!$AN$12,'Yield &amp; Quality'!Y10&lt;'Dockage Schedule'!$AD$14,'Dockage Schedule'!$AN$13,'Yield &amp; Quality'!Y10&lt;'Dockage Schedule'!$AD$15,'Dockage Schedule'!$AN$14,'Yield &amp; Quality'!Y10&lt;'Dockage Schedule'!$AD$16,'Dockage Schedule'!$AN$15,'Yield &amp; Quality'!Y10&lt;'Dockage Schedule'!$AD$17,'Dockage Schedule'!$AN$16,'Yield &amp; Quality'!Y10&lt;'Dockage Schedule'!$AD$18,'Dockage Schedule'!$AN$17,'Yield &amp; Quality'!Y10&lt;'Dockage Schedule'!$AD$19,'Dockage Schedule'!$AN$18,'Yield &amp; Quality'!Y10&lt;'Dockage Schedule'!$AD$20,'Dockage Schedule'!$AN$19,'Yield &amp; Quality'!Y10&lt;'Dockage Schedule'!$AD$21,'Dockage Schedule'!$AN$20,'Yield &amp; Quality'!Y10&lt;'Dockage Schedule'!$AD$21,'Dockage Schedule'!$AN$22,'Yield &amp; Quality'!Y10&lt;'Dockage Schedule'!$AD$22,'Dockage Schedule'!$AN$23,'Yield &amp; Quality'!Y10&lt;'Dockage Schedule'!$AD$24,'Dockage Schedule'!$AN$24,'Yield &amp; Quality'!Y10&lt;'Dockage Schedule'!$AD$25,'Dockage Schedule'!$AN$24,'Yield &amp; Quality'!Y10&gt;='Dockage Schedule'!$AD$25,-500)-_xlfn.IFS('Yield &amp; Quality'!O10&lt;'Dockage Schedule'!$C$4,0,'Yield &amp; Quality'!O10&lt;'Dockage Schedule'!$C$5,'Dockage Schedule'!$M$4,'Yield &amp; Quality'!O10&lt;'Dockage Schedule'!$C$6,'Dockage Schedule'!$M$5,'Yield &amp; Quality'!O10&lt;'Dockage Schedule'!$C$6,'Dockage Schedule'!$M$7,'Yield &amp; Quality'!O10&lt;'Dockage Schedule'!$C$7,'Dockage Schedule'!$M$8,'Yield &amp; Quality'!O10&lt;'Dockage Schedule'!$C$8,'Dockage Schedule'!$M$9,'Yield &amp; Quality'!O10&lt;'Dockage Schedule'!$C$10,'Dockage Schedule'!$M$9,'Yield &amp; Quality'!O10&lt;'Dockage Schedule'!$C$10,'Dockage Schedule'!$M$11,'Yield &amp; Quality'!O10&lt;'Dockage Schedule'!$C$12,'Dockage Schedule'!$M$11,'Yield &amp; Quality'!O10&lt;'Dockage Schedule'!$C$13,'Dockage Schedule'!$M$12,'Yield &amp; Quality'!O10&lt;'Dockage Schedule'!$C$14,'Dockage Schedule'!$M$13,'Yield &amp; Quality'!O10&lt;'Dockage Schedule'!$C$15,'Dockage Schedule'!$M$14,'Yield &amp; Quality'!O10&lt;'Dockage Schedule'!$C$16,'Dockage Schedule'!$M$15,'Yield &amp; Quality'!O10&lt;'Dockage Schedule'!$C$17,'Dockage Schedule'!$M$16,'Yield &amp; Quality'!O10&lt;'Dockage Schedule'!$C$18,'Dockage Schedule'!$M$17,'Yield &amp; Quality'!O10&lt;'Dockage Schedule'!$C$19,'Dockage Schedule'!$M$18,'Yield &amp; Quality'!O10&lt;'Dockage Schedule'!$C$20,'Dockage Schedule'!$M$19,'Yield &amp; Quality'!O10&lt;'Dockage Schedule'!$C$21,'Dockage Schedule'!$M$20,'Yield &amp; Quality'!O10&lt;'Dockage Schedule'!$C$22,'Dockage Schedule'!$M$21,'Yield &amp; Quality'!O10&lt;'Dockage Schedule'!$C$23,'Dockage Schedule'!$M$22,'Yield &amp; Quality'!O10&lt;'Dockage Schedule'!$C$24,'Dockage Schedule'!$M$23,'Yield &amp; Quality'!O10&gt;='Dockage Schedule'!F16,'Dockage Schedule'!P16)</f>
        <v>-0.06</v>
      </c>
      <c r="Q15" s="66">
        <f>(('Yield &amp; Quality'!G10*((100-'Partial Returns'!G15)/100))*($C$3+L15))+($C$4*'Yield &amp; Quality'!AA10)</f>
        <v>862.56070638264919</v>
      </c>
      <c r="R15" s="7">
        <f>(('Yield &amp; Quality'!H10*((100-'Partial Returns'!H15)/100))*($C$3+M15))+($C$4*'Yield &amp; Quality'!AB10)</f>
        <v>837.68241119108347</v>
      </c>
      <c r="S15" s="7">
        <f>(('Yield &amp; Quality'!I10*((100-'Partial Returns'!I15)/100))*($C$3+N15))+($C$4*'Yield &amp; Quality'!AC10)</f>
        <v>1043.7549983942943</v>
      </c>
      <c r="T15" s="8">
        <f>(('Yield &amp; Quality'!J10*((100-'Partial Returns'!J15)/100))*($C$3+O15))+($C$4*'Yield &amp; Quality'!AD10)</f>
        <v>952.39441366191681</v>
      </c>
      <c r="U15" s="5"/>
      <c r="V15" s="66" cm="1">
        <f t="array" ref="V15">_xlfn.IFS('Yield &amp; Quality'!B10='Treatment Costs'!$A$3,'Treatment Costs'!$K$3,'Yield &amp; Quality'!B10='Treatment Costs'!$A$4,'Treatment Costs'!$K$4,'Yield &amp; Quality'!B10='Treatment Costs'!$A$5,'Treatment Costs'!$K$5,'Yield &amp; Quality'!B10='Treatment Costs'!$A$6,'Treatment Costs'!$K$6,'Yield &amp; Quality'!B10='Treatment Costs'!$A$7,'Treatment Costs'!$K$7,'Yield &amp; Quality'!B10='Treatment Costs'!$A$8,'Treatment Costs'!$K$8,'Yield &amp; Quality'!B10='Treatment Costs'!$A$9,'Treatment Costs'!$K$9,'Yield &amp; Quality'!B10='Treatment Costs'!$A$10,'Treatment Costs'!$K$10,'Yield &amp; Quality'!B10='Treatment Costs'!$A$11,'Treatment Costs'!$K$11,'Yield &amp; Quality'!B10='Treatment Costs'!$A$12,'Treatment Costs'!$K$12,'Yield &amp; Quality'!B10='Treatment Costs'!$A$13,'Treatment Costs'!$K$13,'Yield &amp; Quality'!B10='Treatment Costs'!$A$14,'Treatment Costs'!$K$14,'Yield &amp; Quality'!B10='Treatment Costs'!$A$15,'Treatment Costs'!$K$15,'Yield &amp; Quality'!B10='Treatment Costs'!$A$16,'Treatment Costs'!$K$16)</f>
        <v>172.04642857142858</v>
      </c>
      <c r="W15" s="7" cm="1">
        <f t="array" ref="W15">_xlfn.IFS('Yield &amp; Quality'!C10='Treatment Costs'!$A$3,'Treatment Costs'!$W$3,'Yield &amp; Quality'!C10='Treatment Costs'!$A$4,'Treatment Costs'!$W$4,'Yield &amp; Quality'!C10='Treatment Costs'!$A$5,'Treatment Costs'!$W$5,'Yield &amp; Quality'!C10='Treatment Costs'!$A$6,'Treatment Costs'!$W$6,'Yield &amp; Quality'!C10='Treatment Costs'!$A$7,'Treatment Costs'!$W$7,'Yield &amp; Quality'!C10='Treatment Costs'!$A$8,'Treatment Costs'!$W$8,'Yield &amp; Quality'!C10='Treatment Costs'!$A$9,'Treatment Costs'!$W$9,'Yield &amp; Quality'!C10='Treatment Costs'!$A$10,'Treatment Costs'!$W$10,'Yield &amp; Quality'!C10='Treatment Costs'!$A$11,'Treatment Costs'!$W$11,'Yield &amp; Quality'!C10='Treatment Costs'!$A$12,'Treatment Costs'!$W$12,'Yield &amp; Quality'!C10='Treatment Costs'!$A$13,'Treatment Costs'!$W$13,'Yield &amp; Quality'!C10='Treatment Costs'!$A$14,'Treatment Costs'!$W$14,'Yield &amp; Quality'!C10='Treatment Costs'!$A$15,'Treatment Costs'!$W$15,'Yield &amp; Quality'!C10='Treatment Costs'!$A$16,'Treatment Costs'!$W$16)</f>
        <v>98.436607142857142</v>
      </c>
      <c r="X15" s="7" cm="1">
        <f t="array" ref="X15">_xlfn.IFS('Yield &amp; Quality'!D10='Treatment Costs'!$A$3,'Treatment Costs'!$K$3,'Yield &amp; Quality'!D10='Treatment Costs'!$A$4,'Treatment Costs'!$K$4,'Yield &amp; Quality'!D10='Treatment Costs'!$A$5,'Treatment Costs'!$K$5,'Yield &amp; Quality'!D10='Treatment Costs'!$A$6,'Treatment Costs'!$K$6,'Yield &amp; Quality'!D10='Treatment Costs'!$A$7,'Treatment Costs'!$K$7,'Yield &amp; Quality'!D10='Treatment Costs'!$A$8,'Treatment Costs'!$K$8,'Yield &amp; Quality'!D10='Treatment Costs'!$A$9,'Treatment Costs'!$K$9,'Yield &amp; Quality'!D10='Treatment Costs'!$A$10,'Treatment Costs'!$K$10,'Yield &amp; Quality'!D10='Treatment Costs'!$A$11,'Treatment Costs'!$K$11,'Yield &amp; Quality'!D10='Treatment Costs'!$A$12,'Treatment Costs'!$K$12,'Yield &amp; Quality'!D10='Treatment Costs'!$A$13,'Treatment Costs'!$K$13,'Yield &amp; Quality'!D10='Treatment Costs'!$A$14,'Treatment Costs'!$K$14,'Yield &amp; Quality'!D10='Treatment Costs'!$A$15,'Treatment Costs'!$K$15,'Yield &amp; Quality'!D10='Treatment Costs'!$A$16,'Treatment Costs'!$K$16)</f>
        <v>106.12410714285714</v>
      </c>
      <c r="Y15" s="8" cm="1">
        <f t="array" ref="Y15">_xlfn.IFS('Yield &amp; Quality'!E10='Treatment Costs'!$A$3,'Treatment Costs'!$W$3,'Yield &amp; Quality'!E10='Treatment Costs'!$A$4,'Treatment Costs'!$W$4,'Yield &amp; Quality'!E10='Treatment Costs'!$A$5,'Treatment Costs'!$W$5,'Yield &amp; Quality'!E10='Treatment Costs'!$A$6,'Treatment Costs'!$W$6,'Yield &amp; Quality'!E10='Treatment Costs'!$A$7,'Treatment Costs'!$W$7,'Yield &amp; Quality'!E10='Treatment Costs'!$A$8,'Treatment Costs'!$W$8,'Yield &amp; Quality'!E10='Treatment Costs'!$A$9,'Treatment Costs'!$W$9,'Yield &amp; Quality'!E10='Treatment Costs'!$A$10,'Treatment Costs'!$W$10,'Yield &amp; Quality'!E10='Treatment Costs'!$A$11,'Treatment Costs'!$W$11,'Yield &amp; Quality'!E10='Treatment Costs'!$A$12,'Treatment Costs'!$W$12,'Yield &amp; Quality'!E10='Treatment Costs'!$A$13,'Treatment Costs'!$W$13,'Yield &amp; Quality'!E10='Treatment Costs'!$A$14,'Treatment Costs'!$W$14,'Yield &amp; Quality'!E10='Treatment Costs'!$A$15,'Treatment Costs'!$W$15,'Yield &amp; Quality'!E10='Treatment Costs'!$A$16,'Treatment Costs'!$W$16)</f>
        <v>92.967857142857142</v>
      </c>
      <c r="AA15" s="66">
        <f>(('Yield &amp; Quality'!G10*((100-'Partial Returns'!G15)/100))*($C$3+L15))+($C$4*'Yield &amp; Quality'!AA10)-V15</f>
        <v>690.51427781122061</v>
      </c>
      <c r="AB15" s="7">
        <f>(('Yield &amp; Quality'!H10*((100-'Partial Returns'!H15)/100))*($C$3+M15))+($C$4*'Yield &amp; Quality'!AB10)-W15</f>
        <v>739.24580404822632</v>
      </c>
      <c r="AC15" s="7">
        <f>(('Yield &amp; Quality'!I10*((100-'Partial Returns'!I15)/100))*($C$3+N15))+($C$4*'Yield &amp; Quality'!AC10)-X15</f>
        <v>937.63089125143711</v>
      </c>
      <c r="AD15" s="8">
        <f>(('Yield &amp; Quality'!J10*((100-'Partial Returns'!J15)/100))*($C$3+O15))+($C$4*'Yield &amp; Quality'!AD10)-Y15</f>
        <v>859.42655651905966</v>
      </c>
    </row>
    <row r="16" spans="1:30" x14ac:dyDescent="0.25">
      <c r="A16">
        <v>2.1</v>
      </c>
      <c r="B16" s="66">
        <f>($C$3*'Yield &amp; Quality'!G11)+($C$4*'Yield &amp; Quality'!AA11)</f>
        <v>831.11787276433301</v>
      </c>
      <c r="C16" s="7">
        <f>($C$3*'Yield &amp; Quality'!H11)+($C$4*'Yield &amp; Quality'!AB11)</f>
        <v>845.572418277015</v>
      </c>
      <c r="D16" s="7">
        <f>($C$3*'Yield &amp; Quality'!I11)+($C$4*'Yield &amp; Quality'!AC11)</f>
        <v>1173.6684876058935</v>
      </c>
      <c r="E16" s="8">
        <f>($C$3*'Yield &amp; Quality'!J11)+($C$4*'Yield &amp; Quality'!AD11)</f>
        <v>943.76957393718885</v>
      </c>
      <c r="G16" s="61" cm="1">
        <f t="array" ref="G16">_xlfn.IFS('Yield &amp; Quality'!L11&lt;'Dockage Schedule'!$C$29,0,'Yield &amp; Quality'!L11&lt;'Dockage Schedule'!$C$30,'Dockage Schedule'!$M$29,'Yield &amp; Quality'!L11&lt;'Dockage Schedule'!$C$31,'Dockage Schedule'!$M$30,'Yield &amp; Quality'!L11&lt;'Dockage Schedule'!$C$32,'Dockage Schedule'!$M$31,'Yield &amp; Quality'!L11&lt;'Dockage Schedule'!$C$33,'Dockage Schedule'!$M$32,'Yield &amp; Quality'!L11&lt;'Dockage Schedule'!$C$34,'Dockage Schedule'!$M$33,'Yield &amp; Quality'!L11&lt;'Dockage Schedule'!$C$35,'Dockage Schedule'!$M$34,'Yield &amp; Quality'!L11&lt;'Dockage Schedule'!$C$36,'Dockage Schedule'!$M$35,'Yield &amp; Quality'!L11&lt;'Dockage Schedule'!$C$37,'Dockage Schedule'!$M$36,'Yield &amp; Quality'!L11&lt;'Dockage Schedule'!$C$38,'Dockage Schedule'!$M$37,'Yield &amp; Quality'!L11&lt;'Dockage Schedule'!$C$39,'Dockage Schedule'!$M$38,'Yield &amp; Quality'!L11&lt;'Dockage Schedule'!$C$40,'Dockage Schedule'!$M$39,'Yield &amp; Quality'!L11&lt;'Dockage Schedule'!$C$41,'Dockage Schedule'!$M$40,'Yield &amp; Quality'!L11&lt;'Dockage Schedule'!$C$42,'Dockage Schedule'!$M$41,'Yield &amp; Quality'!L11&lt;'Dockage Schedule'!$C$43,'Dockage Schedule'!$M$42,'Yield &amp; Quality'!L11&lt;'Dockage Schedule'!$C$44,'Dockage Schedule'!$M$43,'Yield &amp; Quality'!L11&lt;'Dockage Schedule'!$C$45,'Dockage Schedule'!$M$44,'Yield &amp; Quality'!L11&lt;'Dockage Schedule'!$C$46,'Dockage Schedule'!$M$45,'Yield &amp; Quality'!L11&lt;'Dockage Schedule'!$C$47,'Dockage Schedule'!$M$46,'Yield &amp; Quality'!L11&lt;'Dockage Schedule'!$C$48,'Dockage Schedule'!$M$47,'Yield &amp; Quality'!L11&lt;'Dockage Schedule'!$C$49,'Dockage Schedule'!M41,'Yield &amp; Quality'!L11&gt;='Dockage Schedule'!$C$49,'Dockage Schedule'!$M$49)</f>
        <v>0</v>
      </c>
      <c r="H16" cm="1">
        <f t="array" ref="H16">_xlfn.IFS('Yield &amp; Quality'!M11&lt;'Dockage Schedule'!$C$29,0,'Yield &amp; Quality'!M11&lt;'Dockage Schedule'!$C$30,'Dockage Schedule'!$M$29,'Yield &amp; Quality'!M11&lt;'Dockage Schedule'!$C$31,'Dockage Schedule'!$M$30,'Yield &amp; Quality'!M11&lt;'Dockage Schedule'!$C$32,'Dockage Schedule'!$M$31,'Yield &amp; Quality'!M11&lt;'Dockage Schedule'!$C$33,'Dockage Schedule'!$M$32,'Yield &amp; Quality'!M11&lt;'Dockage Schedule'!$C$34,'Dockage Schedule'!$M$33,'Yield &amp; Quality'!M11&lt;'Dockage Schedule'!$C$35,'Dockage Schedule'!$M$34,'Yield &amp; Quality'!M11&lt;'Dockage Schedule'!$C$36,'Dockage Schedule'!$M$35,'Yield &amp; Quality'!M11&lt;'Dockage Schedule'!$C$37,'Dockage Schedule'!$M$36,'Yield &amp; Quality'!M11&lt;'Dockage Schedule'!$C$38,'Dockage Schedule'!$M$37,'Yield &amp; Quality'!M11&lt;'Dockage Schedule'!$C$39,'Dockage Schedule'!$M$38,'Yield &amp; Quality'!M11&lt;'Dockage Schedule'!$C$40,'Dockage Schedule'!$M$39,'Yield &amp; Quality'!M11&lt;'Dockage Schedule'!$C$41,'Dockage Schedule'!$M$40,'Yield &amp; Quality'!M11&lt;'Dockage Schedule'!$C$42,'Dockage Schedule'!$M$41,'Yield &amp; Quality'!M11&lt;'Dockage Schedule'!$C$43,'Dockage Schedule'!$M$42,'Yield &amp; Quality'!M11&lt;'Dockage Schedule'!$C$44,'Dockage Schedule'!$M$43,'Yield &amp; Quality'!M11&lt;'Dockage Schedule'!$C$45,'Dockage Schedule'!$M$44,'Yield &amp; Quality'!M11&lt;'Dockage Schedule'!$C$46,'Dockage Schedule'!$M$45,'Yield &amp; Quality'!M11&lt;'Dockage Schedule'!$C$47,'Dockage Schedule'!$M$46,'Yield &amp; Quality'!M11&lt;'Dockage Schedule'!$C$48,'Dockage Schedule'!$M$47,'Yield &amp; Quality'!M11&lt;'Dockage Schedule'!$C$49,'Dockage Schedule'!N41,'Yield &amp; Quality'!M11&gt;='Dockage Schedule'!$C$49,'Dockage Schedule'!$M$49)</f>
        <v>0</v>
      </c>
      <c r="I16" cm="1">
        <f t="array" ref="I16">_xlfn.IFS('Yield &amp; Quality'!N11&lt;'Dockage Schedule'!$C$29,0,'Yield &amp; Quality'!N11&lt;'Dockage Schedule'!$C$30,'Dockage Schedule'!$M$29,'Yield &amp; Quality'!N11&lt;'Dockage Schedule'!$C$31,'Dockage Schedule'!$M$30,'Yield &amp; Quality'!N11&lt;'Dockage Schedule'!$C$32,'Dockage Schedule'!$M$31,'Yield &amp; Quality'!N11&lt;'Dockage Schedule'!$C$33,'Dockage Schedule'!$M$32,'Yield &amp; Quality'!N11&lt;'Dockage Schedule'!$C$34,'Dockage Schedule'!$M$33,'Yield &amp; Quality'!N11&lt;'Dockage Schedule'!$C$35,'Dockage Schedule'!$M$34,'Yield &amp; Quality'!N11&lt;'Dockage Schedule'!$C$36,'Dockage Schedule'!$M$35,'Yield &amp; Quality'!N11&lt;'Dockage Schedule'!$C$37,'Dockage Schedule'!$M$36,'Yield &amp; Quality'!N11&lt;'Dockage Schedule'!$C$38,'Dockage Schedule'!$M$37,'Yield &amp; Quality'!N11&lt;'Dockage Schedule'!$C$39,'Dockage Schedule'!$M$38,'Yield &amp; Quality'!N11&lt;'Dockage Schedule'!$C$40,'Dockage Schedule'!$M$39,'Yield &amp; Quality'!N11&lt;'Dockage Schedule'!$C$41,'Dockage Schedule'!$M$40,'Yield &amp; Quality'!N11&lt;'Dockage Schedule'!$C$42,'Dockage Schedule'!$M$41,'Yield &amp; Quality'!N11&lt;'Dockage Schedule'!$C$43,'Dockage Schedule'!$M$42,'Yield &amp; Quality'!N11&lt;'Dockage Schedule'!$C$44,'Dockage Schedule'!$M$43,'Yield &amp; Quality'!N11&lt;'Dockage Schedule'!$C$45,'Dockage Schedule'!$M$44,'Yield &amp; Quality'!N11&lt;'Dockage Schedule'!$C$46,'Dockage Schedule'!$M$45,'Yield &amp; Quality'!N11&lt;'Dockage Schedule'!$C$47,'Dockage Schedule'!$M$46,'Yield &amp; Quality'!N11&lt;'Dockage Schedule'!$C$48,'Dockage Schedule'!$M$47,'Yield &amp; Quality'!N11&lt;'Dockage Schedule'!$C$49,'Dockage Schedule'!O41,'Yield &amp; Quality'!N11&gt;='Dockage Schedule'!$C$49,'Dockage Schedule'!$M$49)</f>
        <v>0</v>
      </c>
      <c r="J16" s="62" cm="1">
        <f t="array" ref="J16">_xlfn.IFS('Yield &amp; Quality'!O11&lt;'Dockage Schedule'!$C$29,0,'Yield &amp; Quality'!O11&lt;'Dockage Schedule'!$C$30,'Dockage Schedule'!$M$29,'Yield &amp; Quality'!O11&lt;'Dockage Schedule'!$C$31,'Dockage Schedule'!$M$30,'Yield &amp; Quality'!O11&lt;'Dockage Schedule'!$C$32,'Dockage Schedule'!$M$31,'Yield &amp; Quality'!O11&lt;'Dockage Schedule'!$C$33,'Dockage Schedule'!$M$32,'Yield &amp; Quality'!O11&lt;'Dockage Schedule'!$C$34,'Dockage Schedule'!$M$33,'Yield &amp; Quality'!O11&lt;'Dockage Schedule'!$C$35,'Dockage Schedule'!$M$34,'Yield &amp; Quality'!O11&lt;'Dockage Schedule'!$C$36,'Dockage Schedule'!$M$35,'Yield &amp; Quality'!O11&lt;'Dockage Schedule'!$C$37,'Dockage Schedule'!$M$36,'Yield &amp; Quality'!O11&lt;'Dockage Schedule'!$C$38,'Dockage Schedule'!$M$37,'Yield &amp; Quality'!O11&lt;'Dockage Schedule'!$C$39,'Dockage Schedule'!$M$38,'Yield &amp; Quality'!O11&lt;'Dockage Schedule'!$C$40,'Dockage Schedule'!$M$39,'Yield &amp; Quality'!O11&lt;'Dockage Schedule'!$C$41,'Dockage Schedule'!$M$40,'Yield &amp; Quality'!O11&lt;'Dockage Schedule'!$C$42,'Dockage Schedule'!$M$41,'Yield &amp; Quality'!O11&lt;'Dockage Schedule'!$C$43,'Dockage Schedule'!$M$42,'Yield &amp; Quality'!O11&lt;'Dockage Schedule'!$C$44,'Dockage Schedule'!$M$43,'Yield &amp; Quality'!O11&lt;'Dockage Schedule'!$C$45,'Dockage Schedule'!$M$44,'Yield &amp; Quality'!O11&lt;'Dockage Schedule'!$C$46,'Dockage Schedule'!$M$45,'Yield &amp; Quality'!O11&lt;'Dockage Schedule'!$C$47,'Dockage Schedule'!$M$46,'Yield &amp; Quality'!O11&lt;'Dockage Schedule'!$C$48,'Dockage Schedule'!$M$47,'Yield &amp; Quality'!O11&lt;'Dockage Schedule'!$C$49,'Dockage Schedule'!P41,'Yield &amp; Quality'!O11&gt;='Dockage Schedule'!$C$49,'Dockage Schedule'!$M$49)</f>
        <v>0</v>
      </c>
      <c r="L16" s="67" cm="1">
        <f t="array" ref="L16">_xlfn.IFS('Yield &amp; Quality'!Q11&gt;='Dockage Schedule'!$P$4,'Dockage Schedule'!$AA$4,'Yield &amp; Quality'!Q11&gt;='Dockage Schedule'!$P$5,'Dockage Schedule'!$AA$5,'Yield &amp; Quality'!Q11&gt;='Dockage Schedule'!$P$6,'Dockage Schedule'!$AA$6,'Yield &amp; Quality'!Q11&gt;='Dockage Schedule'!$P$7,'Dockage Schedule'!$AA$7,'Yield &amp; Quality'!Q11&gt;='Dockage Schedule'!$P$8,'Dockage Schedule'!$AA$8,'Yield &amp; Quality'!Q11&gt;='Dockage Schedule'!$P$9,'Dockage Schedule'!$AA$9,'Yield &amp; Quality'!Q11&gt;='Dockage Schedule'!$P$10,'Dockage Schedule'!$AA$10,'Yield &amp; Quality'!Q11&gt;='Dockage Schedule'!$P$11,'Dockage Schedule'!$AA$11,'Yield &amp; Quality'!Q11&gt;='Dockage Schedule'!$P$12,'Dockage Schedule'!$AA$12,'Yield &amp; Quality'!Q11&gt;='Dockage Schedule'!$P$13,'Dockage Schedule'!$AA$13,'Yield &amp; Quality'!Q11&gt;='Dockage Schedule'!$P$14,'Dockage Schedule'!$AA$14,'Yield &amp; Quality'!Q11&gt;='Dockage Schedule'!$P$15,'Dockage Schedule'!$AA$15,'Yield &amp; Quality'!Q11&gt;='Dockage Schedule'!$P$16,'Dockage Schedule'!$AA$16,'Yield &amp; Quality'!Q11&gt;='Dockage Schedule'!$P$17,'Dockage Schedule'!$AA$17,'Yield &amp; Quality'!Q11&gt;='Dockage Schedule'!$P$18,'Dockage Schedule'!$AA$18,'Yield &amp; Quality'!Q11&gt;='Dockage Schedule'!$P$19,'Dockage Schedule'!$AA$19,'Yield &amp; Quality'!Q11&gt;='Dockage Schedule'!$P$20,'Dockage Schedule'!$AA$20,'Yield &amp; Quality'!Q11&gt;='Dockage Schedule'!$P$21,'Dockage Schedule'!$AA$21,'Yield &amp; Quality'!Q11&gt;='Dockage Schedule'!$P$22,'Dockage Schedule'!$AA$22,'Yield &amp; Quality'!Q11&gt;='Dockage Schedule'!$P$23,'Dockage Schedule'!$AA$23,'Yield &amp; Quality'!Q11&gt;='Dockage Schedule'!$P$24,'Dockage Schedule'!$AA$24,'Yield &amp; Quality'!Q11&gt;='Dockage Schedule'!$P$25,'Dockage Schedule'!$AA$25,'Yield &amp; Quality'!Q11&gt;='Dockage Schedule'!$P$26,'Dockage Schedule'!$AA$26,'Yield &amp; Quality'!Q11&gt;='Dockage Schedule'!$P$27,'Dockage Schedule'!$AA$27,'Yield &amp; Quality'!Q11&lt;'Dockage Schedule'!$P$27,'Dockage Schedule'!$AA$27)+_xlfn.IFS('Yield &amp; Quality'!V11&lt;'Dockage Schedule'!$AD$4,'Dockage Schedule'!$AN$3,'Yield &amp; Quality'!V11&lt;'Dockage Schedule'!$AD$5,'Dockage Schedule'!$AN$4,'Yield &amp; Quality'!V11&lt;'Dockage Schedule'!$AD$6,'Dockage Schedule'!$AN$5,'Yield &amp; Quality'!V11&lt;'Dockage Schedule'!$AD$7,'Dockage Schedule'!$AN$6,'Yield &amp; Quality'!V11&lt;'Dockage Schedule'!$AD$8,'Dockage Schedule'!$AN$7,'Yield &amp; Quality'!V11&lt;'Dockage Schedule'!$AD$9,'Dockage Schedule'!$AN$8,'Yield &amp; Quality'!V11&lt;'Dockage Schedule'!$AD$10,'Dockage Schedule'!$AN$9,'Yield &amp; Quality'!V11&lt;'Dockage Schedule'!$AD$11,'Dockage Schedule'!$AN$10,'Yield &amp; Quality'!V11&lt;'Dockage Schedule'!$AD$12,'Dockage Schedule'!$AN$11,'Yield &amp; Quality'!V11&lt;'Dockage Schedule'!$AD$13,'Dockage Schedule'!$AN$12,'Yield &amp; Quality'!V11&lt;'Dockage Schedule'!$AD$14,'Dockage Schedule'!$AN$13,'Yield &amp; Quality'!V11&lt;'Dockage Schedule'!$AD$15,'Dockage Schedule'!$AN$14,'Yield &amp; Quality'!V11&lt;'Dockage Schedule'!$AD$16,'Dockage Schedule'!$AN$15,'Yield &amp; Quality'!V11&lt;'Dockage Schedule'!$AD$17,'Dockage Schedule'!$AN$16,'Yield &amp; Quality'!V11&lt;'Dockage Schedule'!$AD$18,'Dockage Schedule'!$AN$17,'Yield &amp; Quality'!V11&lt;'Dockage Schedule'!$AD$19,'Dockage Schedule'!$AN$18,'Yield &amp; Quality'!V11&lt;'Dockage Schedule'!$AD$20,'Dockage Schedule'!$AN$19,'Yield &amp; Quality'!V11&lt;'Dockage Schedule'!$AD$21,'Dockage Schedule'!$AN$20,'Yield &amp; Quality'!V11&lt;'Dockage Schedule'!$AD$21,'Dockage Schedule'!$AN$22,'Yield &amp; Quality'!V11&lt;'Dockage Schedule'!$AD$22,'Dockage Schedule'!$AN$23,'Yield &amp; Quality'!V11&lt;'Dockage Schedule'!$AD$24,'Dockage Schedule'!$AN$24,'Yield &amp; Quality'!V11&lt;'Dockage Schedule'!$AD$25,'Dockage Schedule'!$AN$24,'Yield &amp; Quality'!V11&gt;='Dockage Schedule'!$AD$25,-500)-_xlfn.IFS('Yield &amp; Quality'!L11&lt;'Dockage Schedule'!$C$4,0,'Yield &amp; Quality'!L11&lt;'Dockage Schedule'!$C$5,'Dockage Schedule'!$M$4,'Yield &amp; Quality'!L11&lt;'Dockage Schedule'!$C$6,'Dockage Schedule'!$M$5,'Yield &amp; Quality'!L11&lt;'Dockage Schedule'!$C$6,'Dockage Schedule'!$M$7,'Yield &amp; Quality'!L11&lt;'Dockage Schedule'!$C$7,'Dockage Schedule'!$M$8,'Yield &amp; Quality'!L11&lt;'Dockage Schedule'!$C$8,'Dockage Schedule'!$M$9,'Yield &amp; Quality'!L11&lt;'Dockage Schedule'!$C$10,'Dockage Schedule'!$M$9,'Yield &amp; Quality'!L11&lt;'Dockage Schedule'!$C$10,'Dockage Schedule'!$M$11,'Yield &amp; Quality'!L11&lt;'Dockage Schedule'!$C$12,'Dockage Schedule'!$M$11,'Yield &amp; Quality'!L11&lt;'Dockage Schedule'!$C$13,'Dockage Schedule'!$M$12,'Yield &amp; Quality'!L11&lt;'Dockage Schedule'!$C$14,'Dockage Schedule'!$M$13,'Yield &amp; Quality'!L11&lt;'Dockage Schedule'!$C$15,'Dockage Schedule'!$M$14,'Yield &amp; Quality'!L11&lt;'Dockage Schedule'!$C$16,'Dockage Schedule'!$M$15,'Yield &amp; Quality'!L11&lt;'Dockage Schedule'!$C$17,'Dockage Schedule'!$M$16,'Yield &amp; Quality'!L11&lt;'Dockage Schedule'!$C$18,'Dockage Schedule'!$M$17,'Yield &amp; Quality'!L11&lt;'Dockage Schedule'!$C$19,'Dockage Schedule'!$M$18,'Yield &amp; Quality'!L11&lt;'Dockage Schedule'!$C$20,'Dockage Schedule'!$M$19,'Yield &amp; Quality'!L11&lt;'Dockage Schedule'!$C$21,'Dockage Schedule'!$M$20,'Yield &amp; Quality'!L11&lt;'Dockage Schedule'!$C$22,'Dockage Schedule'!$M$21,'Yield &amp; Quality'!L11&lt;'Dockage Schedule'!$C$23,'Dockage Schedule'!$M$22,'Yield &amp; Quality'!L11&lt;'Dockage Schedule'!$C$24,'Dockage Schedule'!$M$23,'Yield &amp; Quality'!L11&gt;='Dockage Schedule'!C17,'Dockage Schedule'!M17)</f>
        <v>-0.22500000000000001</v>
      </c>
      <c r="M16" s="29" cm="1">
        <f t="array" ref="M16">_xlfn.IFS('Yield &amp; Quality'!R11&gt;='Dockage Schedule'!$P$4,'Dockage Schedule'!$AA$4,'Yield &amp; Quality'!R11&gt;='Dockage Schedule'!$P$5,'Dockage Schedule'!$AA$5,'Yield &amp; Quality'!R11&gt;='Dockage Schedule'!$P$6,'Dockage Schedule'!$AA$6,'Yield &amp; Quality'!R11&gt;='Dockage Schedule'!$P$7,'Dockage Schedule'!$AA$7,'Yield &amp; Quality'!R11&gt;='Dockage Schedule'!$P$8,'Dockage Schedule'!$AA$8,'Yield &amp; Quality'!R11&gt;='Dockage Schedule'!$P$9,'Dockage Schedule'!$AA$9,'Yield &amp; Quality'!R11&gt;='Dockage Schedule'!$P$10,'Dockage Schedule'!$AA$10,'Yield &amp; Quality'!R11&gt;='Dockage Schedule'!$P$11,'Dockage Schedule'!$AA$11,'Yield &amp; Quality'!R11&gt;='Dockage Schedule'!$P$12,'Dockage Schedule'!$AA$12,'Yield &amp; Quality'!R11&gt;='Dockage Schedule'!$P$13,'Dockage Schedule'!$AA$13,'Yield &amp; Quality'!R11&gt;='Dockage Schedule'!$P$14,'Dockage Schedule'!$AA$14,'Yield &amp; Quality'!R11&gt;='Dockage Schedule'!$P$15,'Dockage Schedule'!$AA$15,'Yield &amp; Quality'!R11&gt;='Dockage Schedule'!$P$16,'Dockage Schedule'!$AA$16,'Yield &amp; Quality'!R11&gt;='Dockage Schedule'!$P$17,'Dockage Schedule'!$AA$17,'Yield &amp; Quality'!R11&gt;='Dockage Schedule'!$P$18,'Dockage Schedule'!$AA$18,'Yield &amp; Quality'!R11&gt;='Dockage Schedule'!$P$19,'Dockage Schedule'!$AA$19,'Yield &amp; Quality'!R11&gt;='Dockage Schedule'!$P$20,'Dockage Schedule'!$AA$20,'Yield &amp; Quality'!R11&gt;='Dockage Schedule'!$P$21,'Dockage Schedule'!$AA$21,'Yield &amp; Quality'!R11&gt;='Dockage Schedule'!$P$22,'Dockage Schedule'!$AA$22,'Yield &amp; Quality'!R11&gt;='Dockage Schedule'!$P$23,'Dockage Schedule'!$AA$23,'Yield &amp; Quality'!R11&gt;='Dockage Schedule'!$P$24,'Dockage Schedule'!$AA$24,'Yield &amp; Quality'!R11&gt;='Dockage Schedule'!$P$25,'Dockage Schedule'!$AA$25,'Yield &amp; Quality'!R11&gt;='Dockage Schedule'!$P$26,'Dockage Schedule'!$AA$26,'Yield &amp; Quality'!R11&gt;='Dockage Schedule'!$P$27,'Dockage Schedule'!$AA$27,'Yield &amp; Quality'!R11&lt;'Dockage Schedule'!$P$27,'Dockage Schedule'!$AA$27)+_xlfn.IFS('Yield &amp; Quality'!W11&lt;'Dockage Schedule'!$AD$4,'Dockage Schedule'!$AN$3,'Yield &amp; Quality'!W11&lt;'Dockage Schedule'!$AD$5,'Dockage Schedule'!$AN$4,'Yield &amp; Quality'!W11&lt;'Dockage Schedule'!$AD$6,'Dockage Schedule'!$AN$5,'Yield &amp; Quality'!W11&lt;'Dockage Schedule'!$AD$7,'Dockage Schedule'!$AN$6,'Yield &amp; Quality'!W11&lt;'Dockage Schedule'!$AD$8,'Dockage Schedule'!$AN$7,'Yield &amp; Quality'!W11&lt;'Dockage Schedule'!$AD$9,'Dockage Schedule'!$AN$8,'Yield &amp; Quality'!W11&lt;'Dockage Schedule'!$AD$10,'Dockage Schedule'!$AN$9,'Yield &amp; Quality'!W11&lt;'Dockage Schedule'!$AD$11,'Dockage Schedule'!$AN$10,'Yield &amp; Quality'!W11&lt;'Dockage Schedule'!$AD$12,'Dockage Schedule'!$AN$11,'Yield &amp; Quality'!W11&lt;'Dockage Schedule'!$AD$13,'Dockage Schedule'!$AN$12,'Yield &amp; Quality'!W11&lt;'Dockage Schedule'!$AD$14,'Dockage Schedule'!$AN$13,'Yield &amp; Quality'!W11&lt;'Dockage Schedule'!$AD$15,'Dockage Schedule'!$AN$14,'Yield &amp; Quality'!W11&lt;'Dockage Schedule'!$AD$16,'Dockage Schedule'!$AN$15,'Yield &amp; Quality'!W11&lt;'Dockage Schedule'!$AD$17,'Dockage Schedule'!$AN$16,'Yield &amp; Quality'!W11&lt;'Dockage Schedule'!$AD$18,'Dockage Schedule'!$AN$17,'Yield &amp; Quality'!W11&lt;'Dockage Schedule'!$AD$19,'Dockage Schedule'!$AN$18,'Yield &amp; Quality'!W11&lt;'Dockage Schedule'!$AD$20,'Dockage Schedule'!$AN$19,'Yield &amp; Quality'!W11&lt;'Dockage Schedule'!$AD$21,'Dockage Schedule'!$AN$20,'Yield &amp; Quality'!W11&lt;'Dockage Schedule'!$AD$21,'Dockage Schedule'!$AN$22,'Yield &amp; Quality'!W11&lt;'Dockage Schedule'!$AD$22,'Dockage Schedule'!$AN$23,'Yield &amp; Quality'!W11&lt;'Dockage Schedule'!$AD$24,'Dockage Schedule'!$AN$24,'Yield &amp; Quality'!W11&lt;'Dockage Schedule'!$AD$25,'Dockage Schedule'!$AN$24,'Yield &amp; Quality'!W11&gt;='Dockage Schedule'!$AD$25,-500)-_xlfn.IFS('Yield &amp; Quality'!M11&lt;'Dockage Schedule'!$C$4,0,'Yield &amp; Quality'!M11&lt;'Dockage Schedule'!$C$5,'Dockage Schedule'!$M$4,'Yield &amp; Quality'!M11&lt;'Dockage Schedule'!$C$6,'Dockage Schedule'!$M$5,'Yield &amp; Quality'!M11&lt;'Dockage Schedule'!$C$6,'Dockage Schedule'!$M$7,'Yield &amp; Quality'!M11&lt;'Dockage Schedule'!$C$7,'Dockage Schedule'!$M$8,'Yield &amp; Quality'!M11&lt;'Dockage Schedule'!$C$8,'Dockage Schedule'!$M$9,'Yield &amp; Quality'!M11&lt;'Dockage Schedule'!$C$10,'Dockage Schedule'!$M$9,'Yield &amp; Quality'!M11&lt;'Dockage Schedule'!$C$10,'Dockage Schedule'!$M$11,'Yield &amp; Quality'!M11&lt;'Dockage Schedule'!$C$12,'Dockage Schedule'!$M$11,'Yield &amp; Quality'!M11&lt;'Dockage Schedule'!$C$13,'Dockage Schedule'!$M$12,'Yield &amp; Quality'!M11&lt;'Dockage Schedule'!$C$14,'Dockage Schedule'!$M$13,'Yield &amp; Quality'!M11&lt;'Dockage Schedule'!$C$15,'Dockage Schedule'!$M$14,'Yield &amp; Quality'!M11&lt;'Dockage Schedule'!$C$16,'Dockage Schedule'!$M$15,'Yield &amp; Quality'!M11&lt;'Dockage Schedule'!$C$17,'Dockage Schedule'!$M$16,'Yield &amp; Quality'!M11&lt;'Dockage Schedule'!$C$18,'Dockage Schedule'!$M$17,'Yield &amp; Quality'!M11&lt;'Dockage Schedule'!$C$19,'Dockage Schedule'!$M$18,'Yield &amp; Quality'!M11&lt;'Dockage Schedule'!$C$20,'Dockage Schedule'!$M$19,'Yield &amp; Quality'!M11&lt;'Dockage Schedule'!$C$21,'Dockage Schedule'!$M$20,'Yield &amp; Quality'!M11&lt;'Dockage Schedule'!$C$22,'Dockage Schedule'!$M$21,'Yield &amp; Quality'!M11&lt;'Dockage Schedule'!$C$23,'Dockage Schedule'!$M$22,'Yield &amp; Quality'!M11&lt;'Dockage Schedule'!$C$24,'Dockage Schedule'!$M$23,'Yield &amp; Quality'!M11&gt;='Dockage Schedule'!D17,'Dockage Schedule'!N17)</f>
        <v>-0.06</v>
      </c>
      <c r="N16" s="29" cm="1">
        <f t="array" ref="N16">_xlfn.IFS('Yield &amp; Quality'!S11&gt;='Dockage Schedule'!$P$4,'Dockage Schedule'!$AA$4,'Yield &amp; Quality'!S11&gt;='Dockage Schedule'!$P$5,'Dockage Schedule'!$AA$5,'Yield &amp; Quality'!S11&gt;='Dockage Schedule'!$P$6,'Dockage Schedule'!$AA$6,'Yield &amp; Quality'!S11&gt;='Dockage Schedule'!$P$7,'Dockage Schedule'!$AA$7,'Yield &amp; Quality'!S11&gt;='Dockage Schedule'!$P$8,'Dockage Schedule'!$AA$8,'Yield &amp; Quality'!S11&gt;='Dockage Schedule'!$P$9,'Dockage Schedule'!$AA$9,'Yield &amp; Quality'!S11&gt;='Dockage Schedule'!$P$10,'Dockage Schedule'!$AA$10,'Yield &amp; Quality'!S11&gt;='Dockage Schedule'!$P$11,'Dockage Schedule'!$AA$11,'Yield &amp; Quality'!S11&gt;='Dockage Schedule'!$P$12,'Dockage Schedule'!$AA$12,'Yield &amp; Quality'!S11&gt;='Dockage Schedule'!$P$13,'Dockage Schedule'!$AA$13,'Yield &amp; Quality'!S11&gt;='Dockage Schedule'!$P$14,'Dockage Schedule'!$AA$14,'Yield &amp; Quality'!S11&gt;='Dockage Schedule'!$P$15,'Dockage Schedule'!$AA$15,'Yield &amp; Quality'!S11&gt;='Dockage Schedule'!$P$16,'Dockage Schedule'!$AA$16,'Yield &amp; Quality'!S11&gt;='Dockage Schedule'!$P$17,'Dockage Schedule'!$AA$17,'Yield &amp; Quality'!S11&gt;='Dockage Schedule'!$P$18,'Dockage Schedule'!$AA$18,'Yield &amp; Quality'!S11&gt;='Dockage Schedule'!$P$19,'Dockage Schedule'!$AA$19,'Yield &amp; Quality'!S11&gt;='Dockage Schedule'!$P$20,'Dockage Schedule'!$AA$20,'Yield &amp; Quality'!S11&gt;='Dockage Schedule'!$P$21,'Dockage Schedule'!$AA$21,'Yield &amp; Quality'!S11&gt;='Dockage Schedule'!$P$22,'Dockage Schedule'!$AA$22,'Yield &amp; Quality'!S11&gt;='Dockage Schedule'!$P$23,'Dockage Schedule'!$AA$23,'Yield &amp; Quality'!S11&gt;='Dockage Schedule'!$P$24,'Dockage Schedule'!$AA$24,'Yield &amp; Quality'!S11&gt;='Dockage Schedule'!$P$25,'Dockage Schedule'!$AA$25,'Yield &amp; Quality'!S11&gt;='Dockage Schedule'!$P$26,'Dockage Schedule'!$AA$26,'Yield &amp; Quality'!S11&gt;='Dockage Schedule'!$P$27,'Dockage Schedule'!$AA$27,'Yield &amp; Quality'!S11&lt;'Dockage Schedule'!$P$27,'Dockage Schedule'!$AA$27)+_xlfn.IFS('Yield &amp; Quality'!X11&lt;'Dockage Schedule'!$AD$4,'Dockage Schedule'!$AN$3,'Yield &amp; Quality'!X11&lt;'Dockage Schedule'!$AD$5,'Dockage Schedule'!$AN$4,'Yield &amp; Quality'!X11&lt;'Dockage Schedule'!$AD$6,'Dockage Schedule'!$AN$5,'Yield &amp; Quality'!X11&lt;'Dockage Schedule'!$AD$7,'Dockage Schedule'!$AN$6,'Yield &amp; Quality'!X11&lt;'Dockage Schedule'!$AD$8,'Dockage Schedule'!$AN$7,'Yield &amp; Quality'!X11&lt;'Dockage Schedule'!$AD$9,'Dockage Schedule'!$AN$8,'Yield &amp; Quality'!X11&lt;'Dockage Schedule'!$AD$10,'Dockage Schedule'!$AN$9,'Yield &amp; Quality'!X11&lt;'Dockage Schedule'!$AD$11,'Dockage Schedule'!$AN$10,'Yield &amp; Quality'!X11&lt;'Dockage Schedule'!$AD$12,'Dockage Schedule'!$AN$11,'Yield &amp; Quality'!X11&lt;'Dockage Schedule'!$AD$13,'Dockage Schedule'!$AN$12,'Yield &amp; Quality'!X11&lt;'Dockage Schedule'!$AD$14,'Dockage Schedule'!$AN$13,'Yield &amp; Quality'!X11&lt;'Dockage Schedule'!$AD$15,'Dockage Schedule'!$AN$14,'Yield &amp; Quality'!X11&lt;'Dockage Schedule'!$AD$16,'Dockage Schedule'!$AN$15,'Yield &amp; Quality'!X11&lt;'Dockage Schedule'!$AD$17,'Dockage Schedule'!$AN$16,'Yield &amp; Quality'!X11&lt;'Dockage Schedule'!$AD$18,'Dockage Schedule'!$AN$17,'Yield &amp; Quality'!X11&lt;'Dockage Schedule'!$AD$19,'Dockage Schedule'!$AN$18,'Yield &amp; Quality'!X11&lt;'Dockage Schedule'!$AD$20,'Dockage Schedule'!$AN$19,'Yield &amp; Quality'!X11&lt;'Dockage Schedule'!$AD$21,'Dockage Schedule'!$AN$20,'Yield &amp; Quality'!X11&lt;'Dockage Schedule'!$AD$21,'Dockage Schedule'!$AN$22,'Yield &amp; Quality'!X11&lt;'Dockage Schedule'!$AD$22,'Dockage Schedule'!$AN$23,'Yield &amp; Quality'!X11&lt;'Dockage Schedule'!$AD$24,'Dockage Schedule'!$AN$24,'Yield &amp; Quality'!X11&lt;'Dockage Schedule'!$AD$25,'Dockage Schedule'!$AN$24,'Yield &amp; Quality'!X11&gt;='Dockage Schedule'!$AD$25,-500)-_xlfn.IFS('Yield &amp; Quality'!N11&lt;'Dockage Schedule'!$C$4,0,'Yield &amp; Quality'!N11&lt;'Dockage Schedule'!$C$5,'Dockage Schedule'!$M$4,'Yield &amp; Quality'!N11&lt;'Dockage Schedule'!$C$6,'Dockage Schedule'!$M$5,'Yield &amp; Quality'!N11&lt;'Dockage Schedule'!$C$6,'Dockage Schedule'!$M$7,'Yield &amp; Quality'!N11&lt;'Dockage Schedule'!$C$7,'Dockage Schedule'!$M$8,'Yield &amp; Quality'!N11&lt;'Dockage Schedule'!$C$8,'Dockage Schedule'!$M$9,'Yield &amp; Quality'!N11&lt;'Dockage Schedule'!$C$10,'Dockage Schedule'!$M$9,'Yield &amp; Quality'!N11&lt;'Dockage Schedule'!$C$10,'Dockage Schedule'!$M$11,'Yield &amp; Quality'!N11&lt;'Dockage Schedule'!$C$12,'Dockage Schedule'!$M$11,'Yield &amp; Quality'!N11&lt;'Dockage Schedule'!$C$13,'Dockage Schedule'!$M$12,'Yield &amp; Quality'!N11&lt;'Dockage Schedule'!$C$14,'Dockage Schedule'!$M$13,'Yield &amp; Quality'!N11&lt;'Dockage Schedule'!$C$15,'Dockage Schedule'!$M$14,'Yield &amp; Quality'!N11&lt;'Dockage Schedule'!$C$16,'Dockage Schedule'!$M$15,'Yield &amp; Quality'!N11&lt;'Dockage Schedule'!$C$17,'Dockage Schedule'!$M$16,'Yield &amp; Quality'!N11&lt;'Dockage Schedule'!$C$18,'Dockage Schedule'!$M$17,'Yield &amp; Quality'!N11&lt;'Dockage Schedule'!$C$19,'Dockage Schedule'!$M$18,'Yield &amp; Quality'!N11&lt;'Dockage Schedule'!$C$20,'Dockage Schedule'!$M$19,'Yield &amp; Quality'!N11&lt;'Dockage Schedule'!$C$21,'Dockage Schedule'!$M$20,'Yield &amp; Quality'!N11&lt;'Dockage Schedule'!$C$22,'Dockage Schedule'!$M$21,'Yield &amp; Quality'!N11&lt;'Dockage Schedule'!$C$23,'Dockage Schedule'!$M$22,'Yield &amp; Quality'!N11&lt;'Dockage Schedule'!$C$24,'Dockage Schedule'!$M$23,'Yield &amp; Quality'!N11&gt;='Dockage Schedule'!E17,'Dockage Schedule'!O17)</f>
        <v>-0.03</v>
      </c>
      <c r="O16" s="68" cm="1">
        <f t="array" ref="O16">_xlfn.IFS('Yield &amp; Quality'!T11&gt;='Dockage Schedule'!$P$4,'Dockage Schedule'!$AA$4,'Yield &amp; Quality'!T11&gt;='Dockage Schedule'!$P$5,'Dockage Schedule'!$AA$5,'Yield &amp; Quality'!T11&gt;='Dockage Schedule'!$P$6,'Dockage Schedule'!$AA$6,'Yield &amp; Quality'!T11&gt;='Dockage Schedule'!$P$7,'Dockage Schedule'!$AA$7,'Yield &amp; Quality'!T11&gt;='Dockage Schedule'!$P$8,'Dockage Schedule'!$AA$8,'Yield &amp; Quality'!T11&gt;='Dockage Schedule'!$P$9,'Dockage Schedule'!$AA$9,'Yield &amp; Quality'!T11&gt;='Dockage Schedule'!$P$10,'Dockage Schedule'!$AA$10,'Yield &amp; Quality'!T11&gt;='Dockage Schedule'!$P$11,'Dockage Schedule'!$AA$11,'Yield &amp; Quality'!T11&gt;='Dockage Schedule'!$P$12,'Dockage Schedule'!$AA$12,'Yield &amp; Quality'!T11&gt;='Dockage Schedule'!$P$13,'Dockage Schedule'!$AA$13,'Yield &amp; Quality'!T11&gt;='Dockage Schedule'!$P$14,'Dockage Schedule'!$AA$14,'Yield &amp; Quality'!T11&gt;='Dockage Schedule'!$P$15,'Dockage Schedule'!$AA$15,'Yield &amp; Quality'!T11&gt;='Dockage Schedule'!$P$16,'Dockage Schedule'!$AA$16,'Yield &amp; Quality'!T11&gt;='Dockage Schedule'!$P$17,'Dockage Schedule'!$AA$17,'Yield &amp; Quality'!T11&gt;='Dockage Schedule'!$P$18,'Dockage Schedule'!$AA$18,'Yield &amp; Quality'!T11&gt;='Dockage Schedule'!$P$19,'Dockage Schedule'!$AA$19,'Yield &amp; Quality'!T11&gt;='Dockage Schedule'!$P$20,'Dockage Schedule'!$AA$20,'Yield &amp; Quality'!T11&gt;='Dockage Schedule'!$P$21,'Dockage Schedule'!$AA$21,'Yield &amp; Quality'!T11&gt;='Dockage Schedule'!$P$22,'Dockage Schedule'!$AA$22,'Yield &amp; Quality'!T11&gt;='Dockage Schedule'!$P$23,'Dockage Schedule'!$AA$23,'Yield &amp; Quality'!T11&gt;='Dockage Schedule'!$P$24,'Dockage Schedule'!$AA$24,'Yield &amp; Quality'!T11&gt;='Dockage Schedule'!$P$25,'Dockage Schedule'!$AA$25,'Yield &amp; Quality'!T11&gt;='Dockage Schedule'!$P$26,'Dockage Schedule'!$AA$26,'Yield &amp; Quality'!T11&gt;='Dockage Schedule'!$P$27,'Dockage Schedule'!$AA$27,'Yield &amp; Quality'!T11&lt;'Dockage Schedule'!$P$27,'Dockage Schedule'!$AA$27)+_xlfn.IFS('Yield &amp; Quality'!Y11&lt;'Dockage Schedule'!$AD$4,'Dockage Schedule'!$AN$3,'Yield &amp; Quality'!Y11&lt;'Dockage Schedule'!$AD$5,'Dockage Schedule'!$AN$4,'Yield &amp; Quality'!Y11&lt;'Dockage Schedule'!$AD$6,'Dockage Schedule'!$AN$5,'Yield &amp; Quality'!Y11&lt;'Dockage Schedule'!$AD$7,'Dockage Schedule'!$AN$6,'Yield &amp; Quality'!Y11&lt;'Dockage Schedule'!$AD$8,'Dockage Schedule'!$AN$7,'Yield &amp; Quality'!Y11&lt;'Dockage Schedule'!$AD$9,'Dockage Schedule'!$AN$8,'Yield &amp; Quality'!Y11&lt;'Dockage Schedule'!$AD$10,'Dockage Schedule'!$AN$9,'Yield &amp; Quality'!Y11&lt;'Dockage Schedule'!$AD$11,'Dockage Schedule'!$AN$10,'Yield &amp; Quality'!Y11&lt;'Dockage Schedule'!$AD$12,'Dockage Schedule'!$AN$11,'Yield &amp; Quality'!Y11&lt;'Dockage Schedule'!$AD$13,'Dockage Schedule'!$AN$12,'Yield &amp; Quality'!Y11&lt;'Dockage Schedule'!$AD$14,'Dockage Schedule'!$AN$13,'Yield &amp; Quality'!Y11&lt;'Dockage Schedule'!$AD$15,'Dockage Schedule'!$AN$14,'Yield &amp; Quality'!Y11&lt;'Dockage Schedule'!$AD$16,'Dockage Schedule'!$AN$15,'Yield &amp; Quality'!Y11&lt;'Dockage Schedule'!$AD$17,'Dockage Schedule'!$AN$16,'Yield &amp; Quality'!Y11&lt;'Dockage Schedule'!$AD$18,'Dockage Schedule'!$AN$17,'Yield &amp; Quality'!Y11&lt;'Dockage Schedule'!$AD$19,'Dockage Schedule'!$AN$18,'Yield &amp; Quality'!Y11&lt;'Dockage Schedule'!$AD$20,'Dockage Schedule'!$AN$19,'Yield &amp; Quality'!Y11&lt;'Dockage Schedule'!$AD$21,'Dockage Schedule'!$AN$20,'Yield &amp; Quality'!Y11&lt;'Dockage Schedule'!$AD$21,'Dockage Schedule'!$AN$22,'Yield &amp; Quality'!Y11&lt;'Dockage Schedule'!$AD$22,'Dockage Schedule'!$AN$23,'Yield &amp; Quality'!Y11&lt;'Dockage Schedule'!$AD$24,'Dockage Schedule'!$AN$24,'Yield &amp; Quality'!Y11&lt;'Dockage Schedule'!$AD$25,'Dockage Schedule'!$AN$24,'Yield &amp; Quality'!Y11&gt;='Dockage Schedule'!$AD$25,-500)-_xlfn.IFS('Yield &amp; Quality'!O11&lt;'Dockage Schedule'!$C$4,0,'Yield &amp; Quality'!O11&lt;'Dockage Schedule'!$C$5,'Dockage Schedule'!$M$4,'Yield &amp; Quality'!O11&lt;'Dockage Schedule'!$C$6,'Dockage Schedule'!$M$5,'Yield &amp; Quality'!O11&lt;'Dockage Schedule'!$C$6,'Dockage Schedule'!$M$7,'Yield &amp; Quality'!O11&lt;'Dockage Schedule'!$C$7,'Dockage Schedule'!$M$8,'Yield &amp; Quality'!O11&lt;'Dockage Schedule'!$C$8,'Dockage Schedule'!$M$9,'Yield &amp; Quality'!O11&lt;'Dockage Schedule'!$C$10,'Dockage Schedule'!$M$9,'Yield &amp; Quality'!O11&lt;'Dockage Schedule'!$C$10,'Dockage Schedule'!$M$11,'Yield &amp; Quality'!O11&lt;'Dockage Schedule'!$C$12,'Dockage Schedule'!$M$11,'Yield &amp; Quality'!O11&lt;'Dockage Schedule'!$C$13,'Dockage Schedule'!$M$12,'Yield &amp; Quality'!O11&lt;'Dockage Schedule'!$C$14,'Dockage Schedule'!$M$13,'Yield &amp; Quality'!O11&lt;'Dockage Schedule'!$C$15,'Dockage Schedule'!$M$14,'Yield &amp; Quality'!O11&lt;'Dockage Schedule'!$C$16,'Dockage Schedule'!$M$15,'Yield &amp; Quality'!O11&lt;'Dockage Schedule'!$C$17,'Dockage Schedule'!$M$16,'Yield &amp; Quality'!O11&lt;'Dockage Schedule'!$C$18,'Dockage Schedule'!$M$17,'Yield &amp; Quality'!O11&lt;'Dockage Schedule'!$C$19,'Dockage Schedule'!$M$18,'Yield &amp; Quality'!O11&lt;'Dockage Schedule'!$C$20,'Dockage Schedule'!$M$19,'Yield &amp; Quality'!O11&lt;'Dockage Schedule'!$C$21,'Dockage Schedule'!$M$20,'Yield &amp; Quality'!O11&lt;'Dockage Schedule'!$C$22,'Dockage Schedule'!$M$21,'Yield &amp; Quality'!O11&lt;'Dockage Schedule'!$C$23,'Dockage Schedule'!$M$22,'Yield &amp; Quality'!O11&lt;'Dockage Schedule'!$C$24,'Dockage Schedule'!$M$23,'Yield &amp; Quality'!O11&gt;='Dockage Schedule'!F17,'Dockage Schedule'!P17)</f>
        <v>-0.03</v>
      </c>
      <c r="Q16" s="66">
        <f>(('Yield &amp; Quality'!G11*((100-'Partial Returns'!G16)/100))*($C$3+L16))+($C$4*'Yield &amp; Quality'!AA11)</f>
        <v>813.26214858283311</v>
      </c>
      <c r="R16" s="7">
        <f>(('Yield &amp; Quality'!H11*((100-'Partial Returns'!H16)/100))*($C$3+M16))+($C$4*'Yield &amp; Quality'!AB11)</f>
        <v>839.92228284781504</v>
      </c>
      <c r="S16" s="7">
        <f>(('Yield &amp; Quality'!I11*((100-'Partial Returns'!I16)/100))*($C$3+N16))+($C$4*'Yield &amp; Quality'!AC11)</f>
        <v>1170.4386787528933</v>
      </c>
      <c r="T16" s="8">
        <f>(('Yield &amp; Quality'!J11*((100-'Partial Returns'!J16)/100))*($C$3+O16))+($C$4*'Yield &amp; Quality'!AD11)</f>
        <v>940.86173015748886</v>
      </c>
      <c r="U16" s="5"/>
      <c r="V16" s="66" cm="1">
        <f t="array" ref="V16">_xlfn.IFS('Yield &amp; Quality'!B11='Treatment Costs'!$A$3,'Treatment Costs'!$K$3,'Yield &amp; Quality'!B11='Treatment Costs'!$A$4,'Treatment Costs'!$K$4,'Yield &amp; Quality'!B11='Treatment Costs'!$A$5,'Treatment Costs'!$K$5,'Yield &amp; Quality'!B11='Treatment Costs'!$A$6,'Treatment Costs'!$K$6,'Yield &amp; Quality'!B11='Treatment Costs'!$A$7,'Treatment Costs'!$K$7,'Yield &amp; Quality'!B11='Treatment Costs'!$A$8,'Treatment Costs'!$K$8,'Yield &amp; Quality'!B11='Treatment Costs'!$A$9,'Treatment Costs'!$K$9,'Yield &amp; Quality'!B11='Treatment Costs'!$A$10,'Treatment Costs'!$K$10,'Yield &amp; Quality'!B11='Treatment Costs'!$A$11,'Treatment Costs'!$K$11,'Yield &amp; Quality'!B11='Treatment Costs'!$A$12,'Treatment Costs'!$K$12,'Yield &amp; Quality'!B11='Treatment Costs'!$A$13,'Treatment Costs'!$K$13,'Yield &amp; Quality'!B11='Treatment Costs'!$A$14,'Treatment Costs'!$K$14,'Yield &amp; Quality'!B11='Treatment Costs'!$A$15,'Treatment Costs'!$K$15,'Yield &amp; Quality'!B11='Treatment Costs'!$A$16,'Treatment Costs'!$K$16)</f>
        <v>179.54642857142858</v>
      </c>
      <c r="W16" s="7" cm="1">
        <f t="array" ref="W16">_xlfn.IFS('Yield &amp; Quality'!C11='Treatment Costs'!$A$3,'Treatment Costs'!$W$3,'Yield &amp; Quality'!C11='Treatment Costs'!$A$4,'Treatment Costs'!$W$4,'Yield &amp; Quality'!C11='Treatment Costs'!$A$5,'Treatment Costs'!$W$5,'Yield &amp; Quality'!C11='Treatment Costs'!$A$6,'Treatment Costs'!$W$6,'Yield &amp; Quality'!C11='Treatment Costs'!$A$7,'Treatment Costs'!$W$7,'Yield &amp; Quality'!C11='Treatment Costs'!$A$8,'Treatment Costs'!$W$8,'Yield &amp; Quality'!C11='Treatment Costs'!$A$9,'Treatment Costs'!$W$9,'Yield &amp; Quality'!C11='Treatment Costs'!$A$10,'Treatment Costs'!$W$10,'Yield &amp; Quality'!C11='Treatment Costs'!$A$11,'Treatment Costs'!$W$11,'Yield &amp; Quality'!C11='Treatment Costs'!$A$12,'Treatment Costs'!$W$12,'Yield &amp; Quality'!C11='Treatment Costs'!$A$13,'Treatment Costs'!$W$13,'Yield &amp; Quality'!C11='Treatment Costs'!$A$14,'Treatment Costs'!$W$14,'Yield &amp; Quality'!C11='Treatment Costs'!$A$15,'Treatment Costs'!$W$15,'Yield &amp; Quality'!C11='Treatment Costs'!$A$16,'Treatment Costs'!$W$16)</f>
        <v>93.621428571428567</v>
      </c>
      <c r="X16" s="7" cm="1">
        <f t="array" ref="X16">_xlfn.IFS('Yield &amp; Quality'!D11='Treatment Costs'!$A$3,'Treatment Costs'!$K$3,'Yield &amp; Quality'!D11='Treatment Costs'!$A$4,'Treatment Costs'!$K$4,'Yield &amp; Quality'!D11='Treatment Costs'!$A$5,'Treatment Costs'!$K$5,'Yield &amp; Quality'!D11='Treatment Costs'!$A$6,'Treatment Costs'!$K$6,'Yield &amp; Quality'!D11='Treatment Costs'!$A$7,'Treatment Costs'!$K$7,'Yield &amp; Quality'!D11='Treatment Costs'!$A$8,'Treatment Costs'!$K$8,'Yield &amp; Quality'!D11='Treatment Costs'!$A$9,'Treatment Costs'!$K$9,'Yield &amp; Quality'!D11='Treatment Costs'!$A$10,'Treatment Costs'!$K$10,'Yield &amp; Quality'!D11='Treatment Costs'!$A$11,'Treatment Costs'!$K$11,'Yield &amp; Quality'!D11='Treatment Costs'!$A$12,'Treatment Costs'!$K$12,'Yield &amp; Quality'!D11='Treatment Costs'!$A$13,'Treatment Costs'!$K$13,'Yield &amp; Quality'!D11='Treatment Costs'!$A$14,'Treatment Costs'!$K$14,'Yield &amp; Quality'!D11='Treatment Costs'!$A$15,'Treatment Costs'!$K$15,'Yield &amp; Quality'!D11='Treatment Costs'!$A$16,'Treatment Costs'!$K$16)</f>
        <v>179.54642857142858</v>
      </c>
      <c r="Y16" s="8" cm="1">
        <f t="array" ref="Y16">_xlfn.IFS('Yield &amp; Quality'!E11='Treatment Costs'!$A$3,'Treatment Costs'!$W$3,'Yield &amp; Quality'!E11='Treatment Costs'!$A$4,'Treatment Costs'!$W$4,'Yield &amp; Quality'!E11='Treatment Costs'!$A$5,'Treatment Costs'!$W$5,'Yield &amp; Quality'!E11='Treatment Costs'!$A$6,'Treatment Costs'!$W$6,'Yield &amp; Quality'!E11='Treatment Costs'!$A$7,'Treatment Costs'!$W$7,'Yield &amp; Quality'!E11='Treatment Costs'!$A$8,'Treatment Costs'!$W$8,'Yield &amp; Quality'!E11='Treatment Costs'!$A$9,'Treatment Costs'!$W$9,'Yield &amp; Quality'!E11='Treatment Costs'!$A$10,'Treatment Costs'!$W$10,'Yield &amp; Quality'!E11='Treatment Costs'!$A$11,'Treatment Costs'!$W$11,'Yield &amp; Quality'!E11='Treatment Costs'!$A$12,'Treatment Costs'!$W$12,'Yield &amp; Quality'!E11='Treatment Costs'!$A$13,'Treatment Costs'!$W$13,'Yield &amp; Quality'!E11='Treatment Costs'!$A$14,'Treatment Costs'!$W$14,'Yield &amp; Quality'!E11='Treatment Costs'!$A$15,'Treatment Costs'!$W$15,'Yield &amp; Quality'!E11='Treatment Costs'!$A$16,'Treatment Costs'!$W$16)</f>
        <v>102.37410714285714</v>
      </c>
      <c r="AA16" s="66">
        <f>(('Yield &amp; Quality'!G11*((100-'Partial Returns'!G16)/100))*($C$3+L16))+($C$4*'Yield &amp; Quality'!AA11)-V16</f>
        <v>633.71572001140453</v>
      </c>
      <c r="AB16" s="7">
        <f>(('Yield &amp; Quality'!H11*((100-'Partial Returns'!H16)/100))*($C$3+M16))+($C$4*'Yield &amp; Quality'!AB11)-W16</f>
        <v>746.30085427638642</v>
      </c>
      <c r="AC16" s="7">
        <f>(('Yield &amp; Quality'!I11*((100-'Partial Returns'!I16)/100))*($C$3+N16))+($C$4*'Yield &amp; Quality'!AC11)-X16</f>
        <v>990.89225018146476</v>
      </c>
      <c r="AD16" s="8">
        <f>(('Yield &amp; Quality'!J11*((100-'Partial Returns'!J16)/100))*($C$3+O16))+($C$4*'Yield &amp; Quality'!AD11)-Y16</f>
        <v>838.48762301463171</v>
      </c>
    </row>
    <row r="17" spans="1:30" x14ac:dyDescent="0.25">
      <c r="A17">
        <v>2.2000000000000002</v>
      </c>
      <c r="B17" s="66">
        <f>($C$3*'Yield &amp; Quality'!G12)+($C$4*'Yield &amp; Quality'!AA12)</f>
        <v>848.74397857276358</v>
      </c>
      <c r="C17" s="7">
        <f>($C$3*'Yield &amp; Quality'!H12)+($C$4*'Yield &amp; Quality'!AB12)</f>
        <v>932.28124698544013</v>
      </c>
      <c r="D17" s="7">
        <f>($C$3*'Yield &amp; Quality'!I12)+($C$4*'Yield &amp; Quality'!AC12)</f>
        <v>1121.3397457096121</v>
      </c>
      <c r="E17" s="8">
        <f>($C$3*'Yield &amp; Quality'!J12)+($C$4*'Yield &amp; Quality'!AD12)</f>
        <v>868.16267582762134</v>
      </c>
      <c r="G17" s="61" cm="1">
        <f t="array" ref="G17">_xlfn.IFS('Yield &amp; Quality'!L12&lt;'Dockage Schedule'!$C$29,0,'Yield &amp; Quality'!L12&lt;'Dockage Schedule'!$C$30,'Dockage Schedule'!$M$29,'Yield &amp; Quality'!L12&lt;'Dockage Schedule'!$C$31,'Dockage Schedule'!$M$30,'Yield &amp; Quality'!L12&lt;'Dockage Schedule'!$C$32,'Dockage Schedule'!$M$31,'Yield &amp; Quality'!L12&lt;'Dockage Schedule'!$C$33,'Dockage Schedule'!$M$32,'Yield &amp; Quality'!L12&lt;'Dockage Schedule'!$C$34,'Dockage Schedule'!$M$33,'Yield &amp; Quality'!L12&lt;'Dockage Schedule'!$C$35,'Dockage Schedule'!$M$34,'Yield &amp; Quality'!L12&lt;'Dockage Schedule'!$C$36,'Dockage Schedule'!$M$35,'Yield &amp; Quality'!L12&lt;'Dockage Schedule'!$C$37,'Dockage Schedule'!$M$36,'Yield &amp; Quality'!L12&lt;'Dockage Schedule'!$C$38,'Dockage Schedule'!$M$37,'Yield &amp; Quality'!L12&lt;'Dockage Schedule'!$C$39,'Dockage Schedule'!$M$38,'Yield &amp; Quality'!L12&lt;'Dockage Schedule'!$C$40,'Dockage Schedule'!$M$39,'Yield &amp; Quality'!L12&lt;'Dockage Schedule'!$C$41,'Dockage Schedule'!$M$40,'Yield &amp; Quality'!L12&lt;'Dockage Schedule'!$C$42,'Dockage Schedule'!$M$41,'Yield &amp; Quality'!L12&lt;'Dockage Schedule'!$C$43,'Dockage Schedule'!$M$42,'Yield &amp; Quality'!L12&lt;'Dockage Schedule'!$C$44,'Dockage Schedule'!$M$43,'Yield &amp; Quality'!L12&lt;'Dockage Schedule'!$C$45,'Dockage Schedule'!$M$44,'Yield &amp; Quality'!L12&lt;'Dockage Schedule'!$C$46,'Dockage Schedule'!$M$45,'Yield &amp; Quality'!L12&lt;'Dockage Schedule'!$C$47,'Dockage Schedule'!$M$46,'Yield &amp; Quality'!L12&lt;'Dockage Schedule'!$C$48,'Dockage Schedule'!$M$47,'Yield &amp; Quality'!L12&lt;'Dockage Schedule'!$C$49,'Dockage Schedule'!M42,'Yield &amp; Quality'!L12&gt;='Dockage Schedule'!$C$49,'Dockage Schedule'!$M$49)</f>
        <v>0</v>
      </c>
      <c r="H17" cm="1">
        <f t="array" ref="H17">_xlfn.IFS('Yield &amp; Quality'!M12&lt;'Dockage Schedule'!$C$29,0,'Yield &amp; Quality'!M12&lt;'Dockage Schedule'!$C$30,'Dockage Schedule'!$M$29,'Yield &amp; Quality'!M12&lt;'Dockage Schedule'!$C$31,'Dockage Schedule'!$M$30,'Yield &amp; Quality'!M12&lt;'Dockage Schedule'!$C$32,'Dockage Schedule'!$M$31,'Yield &amp; Quality'!M12&lt;'Dockage Schedule'!$C$33,'Dockage Schedule'!$M$32,'Yield &amp; Quality'!M12&lt;'Dockage Schedule'!$C$34,'Dockage Schedule'!$M$33,'Yield &amp; Quality'!M12&lt;'Dockage Schedule'!$C$35,'Dockage Schedule'!$M$34,'Yield &amp; Quality'!M12&lt;'Dockage Schedule'!$C$36,'Dockage Schedule'!$M$35,'Yield &amp; Quality'!M12&lt;'Dockage Schedule'!$C$37,'Dockage Schedule'!$M$36,'Yield &amp; Quality'!M12&lt;'Dockage Schedule'!$C$38,'Dockage Schedule'!$M$37,'Yield &amp; Quality'!M12&lt;'Dockage Schedule'!$C$39,'Dockage Schedule'!$M$38,'Yield &amp; Quality'!M12&lt;'Dockage Schedule'!$C$40,'Dockage Schedule'!$M$39,'Yield &amp; Quality'!M12&lt;'Dockage Schedule'!$C$41,'Dockage Schedule'!$M$40,'Yield &amp; Quality'!M12&lt;'Dockage Schedule'!$C$42,'Dockage Schedule'!$M$41,'Yield &amp; Quality'!M12&lt;'Dockage Schedule'!$C$43,'Dockage Schedule'!$M$42,'Yield &amp; Quality'!M12&lt;'Dockage Schedule'!$C$44,'Dockage Schedule'!$M$43,'Yield &amp; Quality'!M12&lt;'Dockage Schedule'!$C$45,'Dockage Schedule'!$M$44,'Yield &amp; Quality'!M12&lt;'Dockage Schedule'!$C$46,'Dockage Schedule'!$M$45,'Yield &amp; Quality'!M12&lt;'Dockage Schedule'!$C$47,'Dockage Schedule'!$M$46,'Yield &amp; Quality'!M12&lt;'Dockage Schedule'!$C$48,'Dockage Schedule'!$M$47,'Yield &amp; Quality'!M12&lt;'Dockage Schedule'!$C$49,'Dockage Schedule'!N42,'Yield &amp; Quality'!M12&gt;='Dockage Schedule'!$C$49,'Dockage Schedule'!$M$49)</f>
        <v>0</v>
      </c>
      <c r="I17" cm="1">
        <f t="array" ref="I17">_xlfn.IFS('Yield &amp; Quality'!N12&lt;'Dockage Schedule'!$C$29,0,'Yield &amp; Quality'!N12&lt;'Dockage Schedule'!$C$30,'Dockage Schedule'!$M$29,'Yield &amp; Quality'!N12&lt;'Dockage Schedule'!$C$31,'Dockage Schedule'!$M$30,'Yield &amp; Quality'!N12&lt;'Dockage Schedule'!$C$32,'Dockage Schedule'!$M$31,'Yield &amp; Quality'!N12&lt;'Dockage Schedule'!$C$33,'Dockage Schedule'!$M$32,'Yield &amp; Quality'!N12&lt;'Dockage Schedule'!$C$34,'Dockage Schedule'!$M$33,'Yield &amp; Quality'!N12&lt;'Dockage Schedule'!$C$35,'Dockage Schedule'!$M$34,'Yield &amp; Quality'!N12&lt;'Dockage Schedule'!$C$36,'Dockage Schedule'!$M$35,'Yield &amp; Quality'!N12&lt;'Dockage Schedule'!$C$37,'Dockage Schedule'!$M$36,'Yield &amp; Quality'!N12&lt;'Dockage Schedule'!$C$38,'Dockage Schedule'!$M$37,'Yield &amp; Quality'!N12&lt;'Dockage Schedule'!$C$39,'Dockage Schedule'!$M$38,'Yield &amp; Quality'!N12&lt;'Dockage Schedule'!$C$40,'Dockage Schedule'!$M$39,'Yield &amp; Quality'!N12&lt;'Dockage Schedule'!$C$41,'Dockage Schedule'!$M$40,'Yield &amp; Quality'!N12&lt;'Dockage Schedule'!$C$42,'Dockage Schedule'!$M$41,'Yield &amp; Quality'!N12&lt;'Dockage Schedule'!$C$43,'Dockage Schedule'!$M$42,'Yield &amp; Quality'!N12&lt;'Dockage Schedule'!$C$44,'Dockage Schedule'!$M$43,'Yield &amp; Quality'!N12&lt;'Dockage Schedule'!$C$45,'Dockage Schedule'!$M$44,'Yield &amp; Quality'!N12&lt;'Dockage Schedule'!$C$46,'Dockage Schedule'!$M$45,'Yield &amp; Quality'!N12&lt;'Dockage Schedule'!$C$47,'Dockage Schedule'!$M$46,'Yield &amp; Quality'!N12&lt;'Dockage Schedule'!$C$48,'Dockage Schedule'!$M$47,'Yield &amp; Quality'!N12&lt;'Dockage Schedule'!$C$49,'Dockage Schedule'!O42,'Yield &amp; Quality'!N12&gt;='Dockage Schedule'!$C$49,'Dockage Schedule'!$M$49)</f>
        <v>0</v>
      </c>
      <c r="J17" s="62" cm="1">
        <f t="array" ref="J17">_xlfn.IFS('Yield &amp; Quality'!O12&lt;'Dockage Schedule'!$C$29,0,'Yield &amp; Quality'!O12&lt;'Dockage Schedule'!$C$30,'Dockage Schedule'!$M$29,'Yield &amp; Quality'!O12&lt;'Dockage Schedule'!$C$31,'Dockage Schedule'!$M$30,'Yield &amp; Quality'!O12&lt;'Dockage Schedule'!$C$32,'Dockage Schedule'!$M$31,'Yield &amp; Quality'!O12&lt;'Dockage Schedule'!$C$33,'Dockage Schedule'!$M$32,'Yield &amp; Quality'!O12&lt;'Dockage Schedule'!$C$34,'Dockage Schedule'!$M$33,'Yield &amp; Quality'!O12&lt;'Dockage Schedule'!$C$35,'Dockage Schedule'!$M$34,'Yield &amp; Quality'!O12&lt;'Dockage Schedule'!$C$36,'Dockage Schedule'!$M$35,'Yield &amp; Quality'!O12&lt;'Dockage Schedule'!$C$37,'Dockage Schedule'!$M$36,'Yield &amp; Quality'!O12&lt;'Dockage Schedule'!$C$38,'Dockage Schedule'!$M$37,'Yield &amp; Quality'!O12&lt;'Dockage Schedule'!$C$39,'Dockage Schedule'!$M$38,'Yield &amp; Quality'!O12&lt;'Dockage Schedule'!$C$40,'Dockage Schedule'!$M$39,'Yield &amp; Quality'!O12&lt;'Dockage Schedule'!$C$41,'Dockage Schedule'!$M$40,'Yield &amp; Quality'!O12&lt;'Dockage Schedule'!$C$42,'Dockage Schedule'!$M$41,'Yield &amp; Quality'!O12&lt;'Dockage Schedule'!$C$43,'Dockage Schedule'!$M$42,'Yield &amp; Quality'!O12&lt;'Dockage Schedule'!$C$44,'Dockage Schedule'!$M$43,'Yield &amp; Quality'!O12&lt;'Dockage Schedule'!$C$45,'Dockage Schedule'!$M$44,'Yield &amp; Quality'!O12&lt;'Dockage Schedule'!$C$46,'Dockage Schedule'!$M$45,'Yield &amp; Quality'!O12&lt;'Dockage Schedule'!$C$47,'Dockage Schedule'!$M$46,'Yield &amp; Quality'!O12&lt;'Dockage Schedule'!$C$48,'Dockage Schedule'!$M$47,'Yield &amp; Quality'!O12&lt;'Dockage Schedule'!$C$49,'Dockage Schedule'!P42,'Yield &amp; Quality'!O12&gt;='Dockage Schedule'!$C$49,'Dockage Schedule'!$M$49)</f>
        <v>0</v>
      </c>
      <c r="L17" s="67" cm="1">
        <f t="array" ref="L17">_xlfn.IFS('Yield &amp; Quality'!Q12&gt;='Dockage Schedule'!$P$4,'Dockage Schedule'!$AA$4,'Yield &amp; Quality'!Q12&gt;='Dockage Schedule'!$P$5,'Dockage Schedule'!$AA$5,'Yield &amp; Quality'!Q12&gt;='Dockage Schedule'!$P$6,'Dockage Schedule'!$AA$6,'Yield &amp; Quality'!Q12&gt;='Dockage Schedule'!$P$7,'Dockage Schedule'!$AA$7,'Yield &amp; Quality'!Q12&gt;='Dockage Schedule'!$P$8,'Dockage Schedule'!$AA$8,'Yield &amp; Quality'!Q12&gt;='Dockage Schedule'!$P$9,'Dockage Schedule'!$AA$9,'Yield &amp; Quality'!Q12&gt;='Dockage Schedule'!$P$10,'Dockage Schedule'!$AA$10,'Yield &amp; Quality'!Q12&gt;='Dockage Schedule'!$P$11,'Dockage Schedule'!$AA$11,'Yield &amp; Quality'!Q12&gt;='Dockage Schedule'!$P$12,'Dockage Schedule'!$AA$12,'Yield &amp; Quality'!Q12&gt;='Dockage Schedule'!$P$13,'Dockage Schedule'!$AA$13,'Yield &amp; Quality'!Q12&gt;='Dockage Schedule'!$P$14,'Dockage Schedule'!$AA$14,'Yield &amp; Quality'!Q12&gt;='Dockage Schedule'!$P$15,'Dockage Schedule'!$AA$15,'Yield &amp; Quality'!Q12&gt;='Dockage Schedule'!$P$16,'Dockage Schedule'!$AA$16,'Yield &amp; Quality'!Q12&gt;='Dockage Schedule'!$P$17,'Dockage Schedule'!$AA$17,'Yield &amp; Quality'!Q12&gt;='Dockage Schedule'!$P$18,'Dockage Schedule'!$AA$18,'Yield &amp; Quality'!Q12&gt;='Dockage Schedule'!$P$19,'Dockage Schedule'!$AA$19,'Yield &amp; Quality'!Q12&gt;='Dockage Schedule'!$P$20,'Dockage Schedule'!$AA$20,'Yield &amp; Quality'!Q12&gt;='Dockage Schedule'!$P$21,'Dockage Schedule'!$AA$21,'Yield &amp; Quality'!Q12&gt;='Dockage Schedule'!$P$22,'Dockage Schedule'!$AA$22,'Yield &amp; Quality'!Q12&gt;='Dockage Schedule'!$P$23,'Dockage Schedule'!$AA$23,'Yield &amp; Quality'!Q12&gt;='Dockage Schedule'!$P$24,'Dockage Schedule'!$AA$24,'Yield &amp; Quality'!Q12&gt;='Dockage Schedule'!$P$25,'Dockage Schedule'!$AA$25,'Yield &amp; Quality'!Q12&gt;='Dockage Schedule'!$P$26,'Dockage Schedule'!$AA$26,'Yield &amp; Quality'!Q12&gt;='Dockage Schedule'!$P$27,'Dockage Schedule'!$AA$27,'Yield &amp; Quality'!Q12&lt;'Dockage Schedule'!$P$27,'Dockage Schedule'!$AA$27)+_xlfn.IFS('Yield &amp; Quality'!V12&lt;'Dockage Schedule'!$AD$4,'Dockage Schedule'!$AN$3,'Yield &amp; Quality'!V12&lt;'Dockage Schedule'!$AD$5,'Dockage Schedule'!$AN$4,'Yield &amp; Quality'!V12&lt;'Dockage Schedule'!$AD$6,'Dockage Schedule'!$AN$5,'Yield &amp; Quality'!V12&lt;'Dockage Schedule'!$AD$7,'Dockage Schedule'!$AN$6,'Yield &amp; Quality'!V12&lt;'Dockage Schedule'!$AD$8,'Dockage Schedule'!$AN$7,'Yield &amp; Quality'!V12&lt;'Dockage Schedule'!$AD$9,'Dockage Schedule'!$AN$8,'Yield &amp; Quality'!V12&lt;'Dockage Schedule'!$AD$10,'Dockage Schedule'!$AN$9,'Yield &amp; Quality'!V12&lt;'Dockage Schedule'!$AD$11,'Dockage Schedule'!$AN$10,'Yield &amp; Quality'!V12&lt;'Dockage Schedule'!$AD$12,'Dockage Schedule'!$AN$11,'Yield &amp; Quality'!V12&lt;'Dockage Schedule'!$AD$13,'Dockage Schedule'!$AN$12,'Yield &amp; Quality'!V12&lt;'Dockage Schedule'!$AD$14,'Dockage Schedule'!$AN$13,'Yield &amp; Quality'!V12&lt;'Dockage Schedule'!$AD$15,'Dockage Schedule'!$AN$14,'Yield &amp; Quality'!V12&lt;'Dockage Schedule'!$AD$16,'Dockage Schedule'!$AN$15,'Yield &amp; Quality'!V12&lt;'Dockage Schedule'!$AD$17,'Dockage Schedule'!$AN$16,'Yield &amp; Quality'!V12&lt;'Dockage Schedule'!$AD$18,'Dockage Schedule'!$AN$17,'Yield &amp; Quality'!V12&lt;'Dockage Schedule'!$AD$19,'Dockage Schedule'!$AN$18,'Yield &amp; Quality'!V12&lt;'Dockage Schedule'!$AD$20,'Dockage Schedule'!$AN$19,'Yield &amp; Quality'!V12&lt;'Dockage Schedule'!$AD$21,'Dockage Schedule'!$AN$20,'Yield &amp; Quality'!V12&lt;'Dockage Schedule'!$AD$21,'Dockage Schedule'!$AN$22,'Yield &amp; Quality'!V12&lt;'Dockage Schedule'!$AD$22,'Dockage Schedule'!$AN$23,'Yield &amp; Quality'!V12&lt;'Dockage Schedule'!$AD$24,'Dockage Schedule'!$AN$24,'Yield &amp; Quality'!V12&lt;'Dockage Schedule'!$AD$25,'Dockage Schedule'!$AN$24,'Yield &amp; Quality'!V12&gt;='Dockage Schedule'!$AD$25,-500)-_xlfn.IFS('Yield &amp; Quality'!L12&lt;'Dockage Schedule'!$C$4,0,'Yield &amp; Quality'!L12&lt;'Dockage Schedule'!$C$5,'Dockage Schedule'!$M$4,'Yield &amp; Quality'!L12&lt;'Dockage Schedule'!$C$6,'Dockage Schedule'!$M$5,'Yield &amp; Quality'!L12&lt;'Dockage Schedule'!$C$6,'Dockage Schedule'!$M$7,'Yield &amp; Quality'!L12&lt;'Dockage Schedule'!$C$7,'Dockage Schedule'!$M$8,'Yield &amp; Quality'!L12&lt;'Dockage Schedule'!$C$8,'Dockage Schedule'!$M$9,'Yield &amp; Quality'!L12&lt;'Dockage Schedule'!$C$10,'Dockage Schedule'!$M$9,'Yield &amp; Quality'!L12&lt;'Dockage Schedule'!$C$10,'Dockage Schedule'!$M$11,'Yield &amp; Quality'!L12&lt;'Dockage Schedule'!$C$12,'Dockage Schedule'!$M$11,'Yield &amp; Quality'!L12&lt;'Dockage Schedule'!$C$13,'Dockage Schedule'!$M$12,'Yield &amp; Quality'!L12&lt;'Dockage Schedule'!$C$14,'Dockage Schedule'!$M$13,'Yield &amp; Quality'!L12&lt;'Dockage Schedule'!$C$15,'Dockage Schedule'!$M$14,'Yield &amp; Quality'!L12&lt;'Dockage Schedule'!$C$16,'Dockage Schedule'!$M$15,'Yield &amp; Quality'!L12&lt;'Dockage Schedule'!$C$17,'Dockage Schedule'!$M$16,'Yield &amp; Quality'!L12&lt;'Dockage Schedule'!$C$18,'Dockage Schedule'!$M$17,'Yield &amp; Quality'!L12&lt;'Dockage Schedule'!$C$19,'Dockage Schedule'!$M$18,'Yield &amp; Quality'!L12&lt;'Dockage Schedule'!$C$20,'Dockage Schedule'!$M$19,'Yield &amp; Quality'!L12&lt;'Dockage Schedule'!$C$21,'Dockage Schedule'!$M$20,'Yield &amp; Quality'!L12&lt;'Dockage Schedule'!$C$22,'Dockage Schedule'!$M$21,'Yield &amp; Quality'!L12&lt;'Dockage Schedule'!$C$23,'Dockage Schedule'!$M$22,'Yield &amp; Quality'!L12&lt;'Dockage Schedule'!$C$24,'Dockage Schedule'!$M$23,'Yield &amp; Quality'!L12&gt;='Dockage Schedule'!C18,'Dockage Schedule'!M18)</f>
        <v>-0.26</v>
      </c>
      <c r="M17" s="29" cm="1">
        <f t="array" ref="M17">_xlfn.IFS('Yield &amp; Quality'!R12&gt;='Dockage Schedule'!$P$4,'Dockage Schedule'!$AA$4,'Yield &amp; Quality'!R12&gt;='Dockage Schedule'!$P$5,'Dockage Schedule'!$AA$5,'Yield &amp; Quality'!R12&gt;='Dockage Schedule'!$P$6,'Dockage Schedule'!$AA$6,'Yield &amp; Quality'!R12&gt;='Dockage Schedule'!$P$7,'Dockage Schedule'!$AA$7,'Yield &amp; Quality'!R12&gt;='Dockage Schedule'!$P$8,'Dockage Schedule'!$AA$8,'Yield &amp; Quality'!R12&gt;='Dockage Schedule'!$P$9,'Dockage Schedule'!$AA$9,'Yield &amp; Quality'!R12&gt;='Dockage Schedule'!$P$10,'Dockage Schedule'!$AA$10,'Yield &amp; Quality'!R12&gt;='Dockage Schedule'!$P$11,'Dockage Schedule'!$AA$11,'Yield &amp; Quality'!R12&gt;='Dockage Schedule'!$P$12,'Dockage Schedule'!$AA$12,'Yield &amp; Quality'!R12&gt;='Dockage Schedule'!$P$13,'Dockage Schedule'!$AA$13,'Yield &amp; Quality'!R12&gt;='Dockage Schedule'!$P$14,'Dockage Schedule'!$AA$14,'Yield &amp; Quality'!R12&gt;='Dockage Schedule'!$P$15,'Dockage Schedule'!$AA$15,'Yield &amp; Quality'!R12&gt;='Dockage Schedule'!$P$16,'Dockage Schedule'!$AA$16,'Yield &amp; Quality'!R12&gt;='Dockage Schedule'!$P$17,'Dockage Schedule'!$AA$17,'Yield &amp; Quality'!R12&gt;='Dockage Schedule'!$P$18,'Dockage Schedule'!$AA$18,'Yield &amp; Quality'!R12&gt;='Dockage Schedule'!$P$19,'Dockage Schedule'!$AA$19,'Yield &amp; Quality'!R12&gt;='Dockage Schedule'!$P$20,'Dockage Schedule'!$AA$20,'Yield &amp; Quality'!R12&gt;='Dockage Schedule'!$P$21,'Dockage Schedule'!$AA$21,'Yield &amp; Quality'!R12&gt;='Dockage Schedule'!$P$22,'Dockage Schedule'!$AA$22,'Yield &amp; Quality'!R12&gt;='Dockage Schedule'!$P$23,'Dockage Schedule'!$AA$23,'Yield &amp; Quality'!R12&gt;='Dockage Schedule'!$P$24,'Dockage Schedule'!$AA$24,'Yield &amp; Quality'!R12&gt;='Dockage Schedule'!$P$25,'Dockage Schedule'!$AA$25,'Yield &amp; Quality'!R12&gt;='Dockage Schedule'!$P$26,'Dockage Schedule'!$AA$26,'Yield &amp; Quality'!R12&gt;='Dockage Schedule'!$P$27,'Dockage Schedule'!$AA$27,'Yield &amp; Quality'!R12&lt;'Dockage Schedule'!$P$27,'Dockage Schedule'!$AA$27)+_xlfn.IFS('Yield &amp; Quality'!W12&lt;'Dockage Schedule'!$AD$4,'Dockage Schedule'!$AN$3,'Yield &amp; Quality'!W12&lt;'Dockage Schedule'!$AD$5,'Dockage Schedule'!$AN$4,'Yield &amp; Quality'!W12&lt;'Dockage Schedule'!$AD$6,'Dockage Schedule'!$AN$5,'Yield &amp; Quality'!W12&lt;'Dockage Schedule'!$AD$7,'Dockage Schedule'!$AN$6,'Yield &amp; Quality'!W12&lt;'Dockage Schedule'!$AD$8,'Dockage Schedule'!$AN$7,'Yield &amp; Quality'!W12&lt;'Dockage Schedule'!$AD$9,'Dockage Schedule'!$AN$8,'Yield &amp; Quality'!W12&lt;'Dockage Schedule'!$AD$10,'Dockage Schedule'!$AN$9,'Yield &amp; Quality'!W12&lt;'Dockage Schedule'!$AD$11,'Dockage Schedule'!$AN$10,'Yield &amp; Quality'!W12&lt;'Dockage Schedule'!$AD$12,'Dockage Schedule'!$AN$11,'Yield &amp; Quality'!W12&lt;'Dockage Schedule'!$AD$13,'Dockage Schedule'!$AN$12,'Yield &amp; Quality'!W12&lt;'Dockage Schedule'!$AD$14,'Dockage Schedule'!$AN$13,'Yield &amp; Quality'!W12&lt;'Dockage Schedule'!$AD$15,'Dockage Schedule'!$AN$14,'Yield &amp; Quality'!W12&lt;'Dockage Schedule'!$AD$16,'Dockage Schedule'!$AN$15,'Yield &amp; Quality'!W12&lt;'Dockage Schedule'!$AD$17,'Dockage Schedule'!$AN$16,'Yield &amp; Quality'!W12&lt;'Dockage Schedule'!$AD$18,'Dockage Schedule'!$AN$17,'Yield &amp; Quality'!W12&lt;'Dockage Schedule'!$AD$19,'Dockage Schedule'!$AN$18,'Yield &amp; Quality'!W12&lt;'Dockage Schedule'!$AD$20,'Dockage Schedule'!$AN$19,'Yield &amp; Quality'!W12&lt;'Dockage Schedule'!$AD$21,'Dockage Schedule'!$AN$20,'Yield &amp; Quality'!W12&lt;'Dockage Schedule'!$AD$21,'Dockage Schedule'!$AN$22,'Yield &amp; Quality'!W12&lt;'Dockage Schedule'!$AD$22,'Dockage Schedule'!$AN$23,'Yield &amp; Quality'!W12&lt;'Dockage Schedule'!$AD$24,'Dockage Schedule'!$AN$24,'Yield &amp; Quality'!W12&lt;'Dockage Schedule'!$AD$25,'Dockage Schedule'!$AN$24,'Yield &amp; Quality'!W12&gt;='Dockage Schedule'!$AD$25,-500)-_xlfn.IFS('Yield &amp; Quality'!M12&lt;'Dockage Schedule'!$C$4,0,'Yield &amp; Quality'!M12&lt;'Dockage Schedule'!$C$5,'Dockage Schedule'!$M$4,'Yield &amp; Quality'!M12&lt;'Dockage Schedule'!$C$6,'Dockage Schedule'!$M$5,'Yield &amp; Quality'!M12&lt;'Dockage Schedule'!$C$6,'Dockage Schedule'!$M$7,'Yield &amp; Quality'!M12&lt;'Dockage Schedule'!$C$7,'Dockage Schedule'!$M$8,'Yield &amp; Quality'!M12&lt;'Dockage Schedule'!$C$8,'Dockage Schedule'!$M$9,'Yield &amp; Quality'!M12&lt;'Dockage Schedule'!$C$10,'Dockage Schedule'!$M$9,'Yield &amp; Quality'!M12&lt;'Dockage Schedule'!$C$10,'Dockage Schedule'!$M$11,'Yield &amp; Quality'!M12&lt;'Dockage Schedule'!$C$12,'Dockage Schedule'!$M$11,'Yield &amp; Quality'!M12&lt;'Dockage Schedule'!$C$13,'Dockage Schedule'!$M$12,'Yield &amp; Quality'!M12&lt;'Dockage Schedule'!$C$14,'Dockage Schedule'!$M$13,'Yield &amp; Quality'!M12&lt;'Dockage Schedule'!$C$15,'Dockage Schedule'!$M$14,'Yield &amp; Quality'!M12&lt;'Dockage Schedule'!$C$16,'Dockage Schedule'!$M$15,'Yield &amp; Quality'!M12&lt;'Dockage Schedule'!$C$17,'Dockage Schedule'!$M$16,'Yield &amp; Quality'!M12&lt;'Dockage Schedule'!$C$18,'Dockage Schedule'!$M$17,'Yield &amp; Quality'!M12&lt;'Dockage Schedule'!$C$19,'Dockage Schedule'!$M$18,'Yield &amp; Quality'!M12&lt;'Dockage Schedule'!$C$20,'Dockage Schedule'!$M$19,'Yield &amp; Quality'!M12&lt;'Dockage Schedule'!$C$21,'Dockage Schedule'!$M$20,'Yield &amp; Quality'!M12&lt;'Dockage Schedule'!$C$22,'Dockage Schedule'!$M$21,'Yield &amp; Quality'!M12&lt;'Dockage Schedule'!$C$23,'Dockage Schedule'!$M$22,'Yield &amp; Quality'!M12&lt;'Dockage Schedule'!$C$24,'Dockage Schedule'!$M$23,'Yield &amp; Quality'!M12&gt;='Dockage Schedule'!D18,'Dockage Schedule'!N18)</f>
        <v>-0.03</v>
      </c>
      <c r="N17" s="29" cm="1">
        <f t="array" ref="N17">_xlfn.IFS('Yield &amp; Quality'!S12&gt;='Dockage Schedule'!$P$4,'Dockage Schedule'!$AA$4,'Yield &amp; Quality'!S12&gt;='Dockage Schedule'!$P$5,'Dockage Schedule'!$AA$5,'Yield &amp; Quality'!S12&gt;='Dockage Schedule'!$P$6,'Dockage Schedule'!$AA$6,'Yield &amp; Quality'!S12&gt;='Dockage Schedule'!$P$7,'Dockage Schedule'!$AA$7,'Yield &amp; Quality'!S12&gt;='Dockage Schedule'!$P$8,'Dockage Schedule'!$AA$8,'Yield &amp; Quality'!S12&gt;='Dockage Schedule'!$P$9,'Dockage Schedule'!$AA$9,'Yield &amp; Quality'!S12&gt;='Dockage Schedule'!$P$10,'Dockage Schedule'!$AA$10,'Yield &amp; Quality'!S12&gt;='Dockage Schedule'!$P$11,'Dockage Schedule'!$AA$11,'Yield &amp; Quality'!S12&gt;='Dockage Schedule'!$P$12,'Dockage Schedule'!$AA$12,'Yield &amp; Quality'!S12&gt;='Dockage Schedule'!$P$13,'Dockage Schedule'!$AA$13,'Yield &amp; Quality'!S12&gt;='Dockage Schedule'!$P$14,'Dockage Schedule'!$AA$14,'Yield &amp; Quality'!S12&gt;='Dockage Schedule'!$P$15,'Dockage Schedule'!$AA$15,'Yield &amp; Quality'!S12&gt;='Dockage Schedule'!$P$16,'Dockage Schedule'!$AA$16,'Yield &amp; Quality'!S12&gt;='Dockage Schedule'!$P$17,'Dockage Schedule'!$AA$17,'Yield &amp; Quality'!S12&gt;='Dockage Schedule'!$P$18,'Dockage Schedule'!$AA$18,'Yield &amp; Quality'!S12&gt;='Dockage Schedule'!$P$19,'Dockage Schedule'!$AA$19,'Yield &amp; Quality'!S12&gt;='Dockage Schedule'!$P$20,'Dockage Schedule'!$AA$20,'Yield &amp; Quality'!S12&gt;='Dockage Schedule'!$P$21,'Dockage Schedule'!$AA$21,'Yield &amp; Quality'!S12&gt;='Dockage Schedule'!$P$22,'Dockage Schedule'!$AA$22,'Yield &amp; Quality'!S12&gt;='Dockage Schedule'!$P$23,'Dockage Schedule'!$AA$23,'Yield &amp; Quality'!S12&gt;='Dockage Schedule'!$P$24,'Dockage Schedule'!$AA$24,'Yield &amp; Quality'!S12&gt;='Dockage Schedule'!$P$25,'Dockage Schedule'!$AA$25,'Yield &amp; Quality'!S12&gt;='Dockage Schedule'!$P$26,'Dockage Schedule'!$AA$26,'Yield &amp; Quality'!S12&gt;='Dockage Schedule'!$P$27,'Dockage Schedule'!$AA$27,'Yield &amp; Quality'!S12&lt;'Dockage Schedule'!$P$27,'Dockage Schedule'!$AA$27)+_xlfn.IFS('Yield &amp; Quality'!X12&lt;'Dockage Schedule'!$AD$4,'Dockage Schedule'!$AN$3,'Yield &amp; Quality'!X12&lt;'Dockage Schedule'!$AD$5,'Dockage Schedule'!$AN$4,'Yield &amp; Quality'!X12&lt;'Dockage Schedule'!$AD$6,'Dockage Schedule'!$AN$5,'Yield &amp; Quality'!X12&lt;'Dockage Schedule'!$AD$7,'Dockage Schedule'!$AN$6,'Yield &amp; Quality'!X12&lt;'Dockage Schedule'!$AD$8,'Dockage Schedule'!$AN$7,'Yield &amp; Quality'!X12&lt;'Dockage Schedule'!$AD$9,'Dockage Schedule'!$AN$8,'Yield &amp; Quality'!X12&lt;'Dockage Schedule'!$AD$10,'Dockage Schedule'!$AN$9,'Yield &amp; Quality'!X12&lt;'Dockage Schedule'!$AD$11,'Dockage Schedule'!$AN$10,'Yield &amp; Quality'!X12&lt;'Dockage Schedule'!$AD$12,'Dockage Schedule'!$AN$11,'Yield &amp; Quality'!X12&lt;'Dockage Schedule'!$AD$13,'Dockage Schedule'!$AN$12,'Yield &amp; Quality'!X12&lt;'Dockage Schedule'!$AD$14,'Dockage Schedule'!$AN$13,'Yield &amp; Quality'!X12&lt;'Dockage Schedule'!$AD$15,'Dockage Schedule'!$AN$14,'Yield &amp; Quality'!X12&lt;'Dockage Schedule'!$AD$16,'Dockage Schedule'!$AN$15,'Yield &amp; Quality'!X12&lt;'Dockage Schedule'!$AD$17,'Dockage Schedule'!$AN$16,'Yield &amp; Quality'!X12&lt;'Dockage Schedule'!$AD$18,'Dockage Schedule'!$AN$17,'Yield &amp; Quality'!X12&lt;'Dockage Schedule'!$AD$19,'Dockage Schedule'!$AN$18,'Yield &amp; Quality'!X12&lt;'Dockage Schedule'!$AD$20,'Dockage Schedule'!$AN$19,'Yield &amp; Quality'!X12&lt;'Dockage Schedule'!$AD$21,'Dockage Schedule'!$AN$20,'Yield &amp; Quality'!X12&lt;'Dockage Schedule'!$AD$21,'Dockage Schedule'!$AN$22,'Yield &amp; Quality'!X12&lt;'Dockage Schedule'!$AD$22,'Dockage Schedule'!$AN$23,'Yield &amp; Quality'!X12&lt;'Dockage Schedule'!$AD$24,'Dockage Schedule'!$AN$24,'Yield &amp; Quality'!X12&lt;'Dockage Schedule'!$AD$25,'Dockage Schedule'!$AN$24,'Yield &amp; Quality'!X12&gt;='Dockage Schedule'!$AD$25,-500)-_xlfn.IFS('Yield &amp; Quality'!N12&lt;'Dockage Schedule'!$C$4,0,'Yield &amp; Quality'!N12&lt;'Dockage Schedule'!$C$5,'Dockage Schedule'!$M$4,'Yield &amp; Quality'!N12&lt;'Dockage Schedule'!$C$6,'Dockage Schedule'!$M$5,'Yield &amp; Quality'!N12&lt;'Dockage Schedule'!$C$6,'Dockage Schedule'!$M$7,'Yield &amp; Quality'!N12&lt;'Dockage Schedule'!$C$7,'Dockage Schedule'!$M$8,'Yield &amp; Quality'!N12&lt;'Dockage Schedule'!$C$8,'Dockage Schedule'!$M$9,'Yield &amp; Quality'!N12&lt;'Dockage Schedule'!$C$10,'Dockage Schedule'!$M$9,'Yield &amp; Quality'!N12&lt;'Dockage Schedule'!$C$10,'Dockage Schedule'!$M$11,'Yield &amp; Quality'!N12&lt;'Dockage Schedule'!$C$12,'Dockage Schedule'!$M$11,'Yield &amp; Quality'!N12&lt;'Dockage Schedule'!$C$13,'Dockage Schedule'!$M$12,'Yield &amp; Quality'!N12&lt;'Dockage Schedule'!$C$14,'Dockage Schedule'!$M$13,'Yield &amp; Quality'!N12&lt;'Dockage Schedule'!$C$15,'Dockage Schedule'!$M$14,'Yield &amp; Quality'!N12&lt;'Dockage Schedule'!$C$16,'Dockage Schedule'!$M$15,'Yield &amp; Quality'!N12&lt;'Dockage Schedule'!$C$17,'Dockage Schedule'!$M$16,'Yield &amp; Quality'!N12&lt;'Dockage Schedule'!$C$18,'Dockage Schedule'!$M$17,'Yield &amp; Quality'!N12&lt;'Dockage Schedule'!$C$19,'Dockage Schedule'!$M$18,'Yield &amp; Quality'!N12&lt;'Dockage Schedule'!$C$20,'Dockage Schedule'!$M$19,'Yield &amp; Quality'!N12&lt;'Dockage Schedule'!$C$21,'Dockage Schedule'!$M$20,'Yield &amp; Quality'!N12&lt;'Dockage Schedule'!$C$22,'Dockage Schedule'!$M$21,'Yield &amp; Quality'!N12&lt;'Dockage Schedule'!$C$23,'Dockage Schedule'!$M$22,'Yield &amp; Quality'!N12&lt;'Dockage Schedule'!$C$24,'Dockage Schedule'!$M$23,'Yield &amp; Quality'!N12&gt;='Dockage Schedule'!E18,'Dockage Schedule'!O18)</f>
        <v>-0.03</v>
      </c>
      <c r="O17" s="68" cm="1">
        <f t="array" ref="O17">_xlfn.IFS('Yield &amp; Quality'!T12&gt;='Dockage Schedule'!$P$4,'Dockage Schedule'!$AA$4,'Yield &amp; Quality'!T12&gt;='Dockage Schedule'!$P$5,'Dockage Schedule'!$AA$5,'Yield &amp; Quality'!T12&gt;='Dockage Schedule'!$P$6,'Dockage Schedule'!$AA$6,'Yield &amp; Quality'!T12&gt;='Dockage Schedule'!$P$7,'Dockage Schedule'!$AA$7,'Yield &amp; Quality'!T12&gt;='Dockage Schedule'!$P$8,'Dockage Schedule'!$AA$8,'Yield &amp; Quality'!T12&gt;='Dockage Schedule'!$P$9,'Dockage Schedule'!$AA$9,'Yield &amp; Quality'!T12&gt;='Dockage Schedule'!$P$10,'Dockage Schedule'!$AA$10,'Yield &amp; Quality'!T12&gt;='Dockage Schedule'!$P$11,'Dockage Schedule'!$AA$11,'Yield &amp; Quality'!T12&gt;='Dockage Schedule'!$P$12,'Dockage Schedule'!$AA$12,'Yield &amp; Quality'!T12&gt;='Dockage Schedule'!$P$13,'Dockage Schedule'!$AA$13,'Yield &amp; Quality'!T12&gt;='Dockage Schedule'!$P$14,'Dockage Schedule'!$AA$14,'Yield &amp; Quality'!T12&gt;='Dockage Schedule'!$P$15,'Dockage Schedule'!$AA$15,'Yield &amp; Quality'!T12&gt;='Dockage Schedule'!$P$16,'Dockage Schedule'!$AA$16,'Yield &amp; Quality'!T12&gt;='Dockage Schedule'!$P$17,'Dockage Schedule'!$AA$17,'Yield &amp; Quality'!T12&gt;='Dockage Schedule'!$P$18,'Dockage Schedule'!$AA$18,'Yield &amp; Quality'!T12&gt;='Dockage Schedule'!$P$19,'Dockage Schedule'!$AA$19,'Yield &amp; Quality'!T12&gt;='Dockage Schedule'!$P$20,'Dockage Schedule'!$AA$20,'Yield &amp; Quality'!T12&gt;='Dockage Schedule'!$P$21,'Dockage Schedule'!$AA$21,'Yield &amp; Quality'!T12&gt;='Dockage Schedule'!$P$22,'Dockage Schedule'!$AA$22,'Yield &amp; Quality'!T12&gt;='Dockage Schedule'!$P$23,'Dockage Schedule'!$AA$23,'Yield &amp; Quality'!T12&gt;='Dockage Schedule'!$P$24,'Dockage Schedule'!$AA$24,'Yield &amp; Quality'!T12&gt;='Dockage Schedule'!$P$25,'Dockage Schedule'!$AA$25,'Yield &amp; Quality'!T12&gt;='Dockage Schedule'!$P$26,'Dockage Schedule'!$AA$26,'Yield &amp; Quality'!T12&gt;='Dockage Schedule'!$P$27,'Dockage Schedule'!$AA$27,'Yield &amp; Quality'!T12&lt;'Dockage Schedule'!$P$27,'Dockage Schedule'!$AA$27)+_xlfn.IFS('Yield &amp; Quality'!Y12&lt;'Dockage Schedule'!$AD$4,'Dockage Schedule'!$AN$3,'Yield &amp; Quality'!Y12&lt;'Dockage Schedule'!$AD$5,'Dockage Schedule'!$AN$4,'Yield &amp; Quality'!Y12&lt;'Dockage Schedule'!$AD$6,'Dockage Schedule'!$AN$5,'Yield &amp; Quality'!Y12&lt;'Dockage Schedule'!$AD$7,'Dockage Schedule'!$AN$6,'Yield &amp; Quality'!Y12&lt;'Dockage Schedule'!$AD$8,'Dockage Schedule'!$AN$7,'Yield &amp; Quality'!Y12&lt;'Dockage Schedule'!$AD$9,'Dockage Schedule'!$AN$8,'Yield &amp; Quality'!Y12&lt;'Dockage Schedule'!$AD$10,'Dockage Schedule'!$AN$9,'Yield &amp; Quality'!Y12&lt;'Dockage Schedule'!$AD$11,'Dockage Schedule'!$AN$10,'Yield &amp; Quality'!Y12&lt;'Dockage Schedule'!$AD$12,'Dockage Schedule'!$AN$11,'Yield &amp; Quality'!Y12&lt;'Dockage Schedule'!$AD$13,'Dockage Schedule'!$AN$12,'Yield &amp; Quality'!Y12&lt;'Dockage Schedule'!$AD$14,'Dockage Schedule'!$AN$13,'Yield &amp; Quality'!Y12&lt;'Dockage Schedule'!$AD$15,'Dockage Schedule'!$AN$14,'Yield &amp; Quality'!Y12&lt;'Dockage Schedule'!$AD$16,'Dockage Schedule'!$AN$15,'Yield &amp; Quality'!Y12&lt;'Dockage Schedule'!$AD$17,'Dockage Schedule'!$AN$16,'Yield &amp; Quality'!Y12&lt;'Dockage Schedule'!$AD$18,'Dockage Schedule'!$AN$17,'Yield &amp; Quality'!Y12&lt;'Dockage Schedule'!$AD$19,'Dockage Schedule'!$AN$18,'Yield &amp; Quality'!Y12&lt;'Dockage Schedule'!$AD$20,'Dockage Schedule'!$AN$19,'Yield &amp; Quality'!Y12&lt;'Dockage Schedule'!$AD$21,'Dockage Schedule'!$AN$20,'Yield &amp; Quality'!Y12&lt;'Dockage Schedule'!$AD$21,'Dockage Schedule'!$AN$22,'Yield &amp; Quality'!Y12&lt;'Dockage Schedule'!$AD$22,'Dockage Schedule'!$AN$23,'Yield &amp; Quality'!Y12&lt;'Dockage Schedule'!$AD$24,'Dockage Schedule'!$AN$24,'Yield &amp; Quality'!Y12&lt;'Dockage Schedule'!$AD$25,'Dockage Schedule'!$AN$24,'Yield &amp; Quality'!Y12&gt;='Dockage Schedule'!$AD$25,-500)-_xlfn.IFS('Yield &amp; Quality'!O12&lt;'Dockage Schedule'!$C$4,0,'Yield &amp; Quality'!O12&lt;'Dockage Schedule'!$C$5,'Dockage Schedule'!$M$4,'Yield &amp; Quality'!O12&lt;'Dockage Schedule'!$C$6,'Dockage Schedule'!$M$5,'Yield &amp; Quality'!O12&lt;'Dockage Schedule'!$C$6,'Dockage Schedule'!$M$7,'Yield &amp; Quality'!O12&lt;'Dockage Schedule'!$C$7,'Dockage Schedule'!$M$8,'Yield &amp; Quality'!O12&lt;'Dockage Schedule'!$C$8,'Dockage Schedule'!$M$9,'Yield &amp; Quality'!O12&lt;'Dockage Schedule'!$C$10,'Dockage Schedule'!$M$9,'Yield &amp; Quality'!O12&lt;'Dockage Schedule'!$C$10,'Dockage Schedule'!$M$11,'Yield &amp; Quality'!O12&lt;'Dockage Schedule'!$C$12,'Dockage Schedule'!$M$11,'Yield &amp; Quality'!O12&lt;'Dockage Schedule'!$C$13,'Dockage Schedule'!$M$12,'Yield &amp; Quality'!O12&lt;'Dockage Schedule'!$C$14,'Dockage Schedule'!$M$13,'Yield &amp; Quality'!O12&lt;'Dockage Schedule'!$C$15,'Dockage Schedule'!$M$14,'Yield &amp; Quality'!O12&lt;'Dockage Schedule'!$C$16,'Dockage Schedule'!$M$15,'Yield &amp; Quality'!O12&lt;'Dockage Schedule'!$C$17,'Dockage Schedule'!$M$16,'Yield &amp; Quality'!O12&lt;'Dockage Schedule'!$C$18,'Dockage Schedule'!$M$17,'Yield &amp; Quality'!O12&lt;'Dockage Schedule'!$C$19,'Dockage Schedule'!$M$18,'Yield &amp; Quality'!O12&lt;'Dockage Schedule'!$C$20,'Dockage Schedule'!$M$19,'Yield &amp; Quality'!O12&lt;'Dockage Schedule'!$C$21,'Dockage Schedule'!$M$20,'Yield &amp; Quality'!O12&lt;'Dockage Schedule'!$C$22,'Dockage Schedule'!$M$21,'Yield &amp; Quality'!O12&lt;'Dockage Schedule'!$C$23,'Dockage Schedule'!$M$22,'Yield &amp; Quality'!O12&lt;'Dockage Schedule'!$C$24,'Dockage Schedule'!$M$23,'Yield &amp; Quality'!O12&gt;='Dockage Schedule'!F18,'Dockage Schedule'!P18)</f>
        <v>-0.03</v>
      </c>
      <c r="Q17" s="66">
        <f>(('Yield &amp; Quality'!G12*((100-'Partial Returns'!G17)/100))*($C$3+L17))+($C$4*'Yield &amp; Quality'!AA12)</f>
        <v>825.33211723496356</v>
      </c>
      <c r="R17" s="7">
        <f>(('Yield &amp; Quality'!H12*((100-'Partial Returns'!H17)/100))*($C$3+M17))+($C$4*'Yield &amp; Quality'!AB12)</f>
        <v>929.29862626384011</v>
      </c>
      <c r="S17" s="7">
        <f>(('Yield &amp; Quality'!I12*((100-'Partial Returns'!I17)/100))*($C$3+N17))+($C$4*'Yield &amp; Quality'!AC12)</f>
        <v>1117.9296775486123</v>
      </c>
      <c r="T17" s="8">
        <f>(('Yield &amp; Quality'!J12*((100-'Partial Returns'!J17)/100))*($C$3+O17))+($C$4*'Yield &amp; Quality'!AD12)</f>
        <v>865.29284897672142</v>
      </c>
      <c r="U17" s="5"/>
      <c r="V17" s="66" cm="1">
        <f t="array" ref="V17">_xlfn.IFS('Yield &amp; Quality'!B12='Treatment Costs'!$A$3,'Treatment Costs'!$K$3,'Yield &amp; Quality'!B12='Treatment Costs'!$A$4,'Treatment Costs'!$K$4,'Yield &amp; Quality'!B12='Treatment Costs'!$A$5,'Treatment Costs'!$K$5,'Yield &amp; Quality'!B12='Treatment Costs'!$A$6,'Treatment Costs'!$K$6,'Yield &amp; Quality'!B12='Treatment Costs'!$A$7,'Treatment Costs'!$K$7,'Yield &amp; Quality'!B12='Treatment Costs'!$A$8,'Treatment Costs'!$K$8,'Yield &amp; Quality'!B12='Treatment Costs'!$A$9,'Treatment Costs'!$K$9,'Yield &amp; Quality'!B12='Treatment Costs'!$A$10,'Treatment Costs'!$K$10,'Yield &amp; Quality'!B12='Treatment Costs'!$A$11,'Treatment Costs'!$K$11,'Yield &amp; Quality'!B12='Treatment Costs'!$A$12,'Treatment Costs'!$K$12,'Yield &amp; Quality'!B12='Treatment Costs'!$A$13,'Treatment Costs'!$K$13,'Yield &amp; Quality'!B12='Treatment Costs'!$A$14,'Treatment Costs'!$K$14,'Yield &amp; Quality'!B12='Treatment Costs'!$A$15,'Treatment Costs'!$K$15,'Yield &amp; Quality'!B12='Treatment Costs'!$A$16,'Treatment Costs'!$K$16)</f>
        <v>160.29642857142858</v>
      </c>
      <c r="W17" s="7" cm="1">
        <f t="array" ref="W17">_xlfn.IFS('Yield &amp; Quality'!C12='Treatment Costs'!$A$3,'Treatment Costs'!$W$3,'Yield &amp; Quality'!C12='Treatment Costs'!$A$4,'Treatment Costs'!$W$4,'Yield &amp; Quality'!C12='Treatment Costs'!$A$5,'Treatment Costs'!$W$5,'Yield &amp; Quality'!C12='Treatment Costs'!$A$6,'Treatment Costs'!$W$6,'Yield &amp; Quality'!C12='Treatment Costs'!$A$7,'Treatment Costs'!$W$7,'Yield &amp; Quality'!C12='Treatment Costs'!$A$8,'Treatment Costs'!$W$8,'Yield &amp; Quality'!C12='Treatment Costs'!$A$9,'Treatment Costs'!$W$9,'Yield &amp; Quality'!C12='Treatment Costs'!$A$10,'Treatment Costs'!$W$10,'Yield &amp; Quality'!C12='Treatment Costs'!$A$11,'Treatment Costs'!$W$11,'Yield &amp; Quality'!C12='Treatment Costs'!$A$12,'Treatment Costs'!$W$12,'Yield &amp; Quality'!C12='Treatment Costs'!$A$13,'Treatment Costs'!$W$13,'Yield &amp; Quality'!C12='Treatment Costs'!$A$14,'Treatment Costs'!$W$14,'Yield &amp; Quality'!C12='Treatment Costs'!$A$15,'Treatment Costs'!$W$15,'Yield &amp; Quality'!C12='Treatment Costs'!$A$16,'Treatment Costs'!$W$16)</f>
        <v>85.467857142857142</v>
      </c>
      <c r="X17" s="7" cm="1">
        <f t="array" ref="X17">_xlfn.IFS('Yield &amp; Quality'!D12='Treatment Costs'!$A$3,'Treatment Costs'!$K$3,'Yield &amp; Quality'!D12='Treatment Costs'!$A$4,'Treatment Costs'!$K$4,'Yield &amp; Quality'!D12='Treatment Costs'!$A$5,'Treatment Costs'!$K$5,'Yield &amp; Quality'!D12='Treatment Costs'!$A$6,'Treatment Costs'!$K$6,'Yield &amp; Quality'!D12='Treatment Costs'!$A$7,'Treatment Costs'!$K$7,'Yield &amp; Quality'!D12='Treatment Costs'!$A$8,'Treatment Costs'!$K$8,'Yield &amp; Quality'!D12='Treatment Costs'!$A$9,'Treatment Costs'!$K$9,'Yield &amp; Quality'!D12='Treatment Costs'!$A$10,'Treatment Costs'!$K$10,'Yield &amp; Quality'!D12='Treatment Costs'!$A$11,'Treatment Costs'!$K$11,'Yield &amp; Quality'!D12='Treatment Costs'!$A$12,'Treatment Costs'!$K$12,'Yield &amp; Quality'!D12='Treatment Costs'!$A$13,'Treatment Costs'!$K$13,'Yield &amp; Quality'!D12='Treatment Costs'!$A$14,'Treatment Costs'!$K$14,'Yield &amp; Quality'!D12='Treatment Costs'!$A$15,'Treatment Costs'!$K$15,'Yield &amp; Quality'!D12='Treatment Costs'!$A$16,'Treatment Costs'!$K$16)</f>
        <v>170.64285714285714</v>
      </c>
      <c r="Y17" s="8" cm="1">
        <f t="array" ref="Y17">_xlfn.IFS('Yield &amp; Quality'!E12='Treatment Costs'!$A$3,'Treatment Costs'!$W$3,'Yield &amp; Quality'!E12='Treatment Costs'!$A$4,'Treatment Costs'!$W$4,'Yield &amp; Quality'!E12='Treatment Costs'!$A$5,'Treatment Costs'!$W$5,'Yield &amp; Quality'!E12='Treatment Costs'!$A$6,'Treatment Costs'!$W$6,'Yield &amp; Quality'!E12='Treatment Costs'!$A$7,'Treatment Costs'!$W$7,'Yield &amp; Quality'!E12='Treatment Costs'!$A$8,'Treatment Costs'!$W$8,'Yield &amp; Quality'!E12='Treatment Costs'!$A$9,'Treatment Costs'!$W$9,'Yield &amp; Quality'!E12='Treatment Costs'!$A$10,'Treatment Costs'!$W$10,'Yield &amp; Quality'!E12='Treatment Costs'!$A$11,'Treatment Costs'!$W$11,'Yield &amp; Quality'!E12='Treatment Costs'!$A$12,'Treatment Costs'!$W$12,'Yield &amp; Quality'!E12='Treatment Costs'!$A$13,'Treatment Costs'!$W$13,'Yield &amp; Quality'!E12='Treatment Costs'!$A$14,'Treatment Costs'!$W$14,'Yield &amp; Quality'!E12='Treatment Costs'!$A$15,'Treatment Costs'!$W$15,'Yield &amp; Quality'!E12='Treatment Costs'!$A$16,'Treatment Costs'!$W$16)</f>
        <v>85.467857142857142</v>
      </c>
      <c r="AA17" s="66">
        <f>(('Yield &amp; Quality'!G12*((100-'Partial Returns'!G17)/100))*($C$3+L17))+($C$4*'Yield &amp; Quality'!AA12)-V17</f>
        <v>665.03568866353498</v>
      </c>
      <c r="AB17" s="7">
        <f>(('Yield &amp; Quality'!H12*((100-'Partial Returns'!H17)/100))*($C$3+M17))+($C$4*'Yield &amp; Quality'!AB12)-W17</f>
        <v>843.83076912098295</v>
      </c>
      <c r="AC17" s="7">
        <f>(('Yield &amp; Quality'!I12*((100-'Partial Returns'!I17)/100))*($C$3+N17))+($C$4*'Yield &amp; Quality'!AC12)-X17</f>
        <v>947.28682040575518</v>
      </c>
      <c r="AD17" s="8">
        <f>(('Yield &amp; Quality'!J12*((100-'Partial Returns'!J17)/100))*($C$3+O17))+($C$4*'Yield &amp; Quality'!AD12)-Y17</f>
        <v>779.82499183386426</v>
      </c>
    </row>
    <row r="18" spans="1:30" x14ac:dyDescent="0.25">
      <c r="A18">
        <v>2.2999999999999998</v>
      </c>
      <c r="B18" s="66">
        <f>($C$3*'Yield &amp; Quality'!G13)+($C$4*'Yield &amp; Quality'!AA13)</f>
        <v>818.08955688654737</v>
      </c>
      <c r="C18" s="7">
        <f>($C$3*'Yield &amp; Quality'!H13)+($C$4*'Yield &amp; Quality'!AB13)</f>
        <v>787.92417998919791</v>
      </c>
      <c r="D18" s="7">
        <f>($C$3*'Yield &amp; Quality'!I13)+($C$4*'Yield &amp; Quality'!AC13)</f>
        <v>1185.8185307988915</v>
      </c>
      <c r="E18" s="8">
        <f>($C$3*'Yield &amp; Quality'!J13)+($C$4*'Yield &amp; Quality'!AD13)</f>
        <v>890.55300983462132</v>
      </c>
      <c r="G18" s="61" cm="1">
        <f t="array" ref="G18">_xlfn.IFS('Yield &amp; Quality'!L13&lt;'Dockage Schedule'!$C$29,0,'Yield &amp; Quality'!L13&lt;'Dockage Schedule'!$C$30,'Dockage Schedule'!$M$29,'Yield &amp; Quality'!L13&lt;'Dockage Schedule'!$C$31,'Dockage Schedule'!$M$30,'Yield &amp; Quality'!L13&lt;'Dockage Schedule'!$C$32,'Dockage Schedule'!$M$31,'Yield &amp; Quality'!L13&lt;'Dockage Schedule'!$C$33,'Dockage Schedule'!$M$32,'Yield &amp; Quality'!L13&lt;'Dockage Schedule'!$C$34,'Dockage Schedule'!$M$33,'Yield &amp; Quality'!L13&lt;'Dockage Schedule'!$C$35,'Dockage Schedule'!$M$34,'Yield &amp; Quality'!L13&lt;'Dockage Schedule'!$C$36,'Dockage Schedule'!$M$35,'Yield &amp; Quality'!L13&lt;'Dockage Schedule'!$C$37,'Dockage Schedule'!$M$36,'Yield &amp; Quality'!L13&lt;'Dockage Schedule'!$C$38,'Dockage Schedule'!$M$37,'Yield &amp; Quality'!L13&lt;'Dockage Schedule'!$C$39,'Dockage Schedule'!$M$38,'Yield &amp; Quality'!L13&lt;'Dockage Schedule'!$C$40,'Dockage Schedule'!$M$39,'Yield &amp; Quality'!L13&lt;'Dockage Schedule'!$C$41,'Dockage Schedule'!$M$40,'Yield &amp; Quality'!L13&lt;'Dockage Schedule'!$C$42,'Dockage Schedule'!$M$41,'Yield &amp; Quality'!L13&lt;'Dockage Schedule'!$C$43,'Dockage Schedule'!$M$42,'Yield &amp; Quality'!L13&lt;'Dockage Schedule'!$C$44,'Dockage Schedule'!$M$43,'Yield &amp; Quality'!L13&lt;'Dockage Schedule'!$C$45,'Dockage Schedule'!$M$44,'Yield &amp; Quality'!L13&lt;'Dockage Schedule'!$C$46,'Dockage Schedule'!$M$45,'Yield &amp; Quality'!L13&lt;'Dockage Schedule'!$C$47,'Dockage Schedule'!$M$46,'Yield &amp; Quality'!L13&lt;'Dockage Schedule'!$C$48,'Dockage Schedule'!$M$47,'Yield &amp; Quality'!L13&lt;'Dockage Schedule'!$C$49,'Dockage Schedule'!M43,'Yield &amp; Quality'!L13&gt;='Dockage Schedule'!$C$49,'Dockage Schedule'!$M$49)</f>
        <v>0</v>
      </c>
      <c r="H18" cm="1">
        <f t="array" ref="H18">_xlfn.IFS('Yield &amp; Quality'!M13&lt;'Dockage Schedule'!$C$29,0,'Yield &amp; Quality'!M13&lt;'Dockage Schedule'!$C$30,'Dockage Schedule'!$M$29,'Yield &amp; Quality'!M13&lt;'Dockage Schedule'!$C$31,'Dockage Schedule'!$M$30,'Yield &amp; Quality'!M13&lt;'Dockage Schedule'!$C$32,'Dockage Schedule'!$M$31,'Yield &amp; Quality'!M13&lt;'Dockage Schedule'!$C$33,'Dockage Schedule'!$M$32,'Yield &amp; Quality'!M13&lt;'Dockage Schedule'!$C$34,'Dockage Schedule'!$M$33,'Yield &amp; Quality'!M13&lt;'Dockage Schedule'!$C$35,'Dockage Schedule'!$M$34,'Yield &amp; Quality'!M13&lt;'Dockage Schedule'!$C$36,'Dockage Schedule'!$M$35,'Yield &amp; Quality'!M13&lt;'Dockage Schedule'!$C$37,'Dockage Schedule'!$M$36,'Yield &amp; Quality'!M13&lt;'Dockage Schedule'!$C$38,'Dockage Schedule'!$M$37,'Yield &amp; Quality'!M13&lt;'Dockage Schedule'!$C$39,'Dockage Schedule'!$M$38,'Yield &amp; Quality'!M13&lt;'Dockage Schedule'!$C$40,'Dockage Schedule'!$M$39,'Yield &amp; Quality'!M13&lt;'Dockage Schedule'!$C$41,'Dockage Schedule'!$M$40,'Yield &amp; Quality'!M13&lt;'Dockage Schedule'!$C$42,'Dockage Schedule'!$M$41,'Yield &amp; Quality'!M13&lt;'Dockage Schedule'!$C$43,'Dockage Schedule'!$M$42,'Yield &amp; Quality'!M13&lt;'Dockage Schedule'!$C$44,'Dockage Schedule'!$M$43,'Yield &amp; Quality'!M13&lt;'Dockage Schedule'!$C$45,'Dockage Schedule'!$M$44,'Yield &amp; Quality'!M13&lt;'Dockage Schedule'!$C$46,'Dockage Schedule'!$M$45,'Yield &amp; Quality'!M13&lt;'Dockage Schedule'!$C$47,'Dockage Schedule'!$M$46,'Yield &amp; Quality'!M13&lt;'Dockage Schedule'!$C$48,'Dockage Schedule'!$M$47,'Yield &amp; Quality'!M13&lt;'Dockage Schedule'!$C$49,'Dockage Schedule'!N43,'Yield &amp; Quality'!M13&gt;='Dockage Schedule'!$C$49,'Dockage Schedule'!$M$49)</f>
        <v>0</v>
      </c>
      <c r="I18" cm="1">
        <f t="array" ref="I18">_xlfn.IFS('Yield &amp; Quality'!N13&lt;'Dockage Schedule'!$C$29,0,'Yield &amp; Quality'!N13&lt;'Dockage Schedule'!$C$30,'Dockage Schedule'!$M$29,'Yield &amp; Quality'!N13&lt;'Dockage Schedule'!$C$31,'Dockage Schedule'!$M$30,'Yield &amp; Quality'!N13&lt;'Dockage Schedule'!$C$32,'Dockage Schedule'!$M$31,'Yield &amp; Quality'!N13&lt;'Dockage Schedule'!$C$33,'Dockage Schedule'!$M$32,'Yield &amp; Quality'!N13&lt;'Dockage Schedule'!$C$34,'Dockage Schedule'!$M$33,'Yield &amp; Quality'!N13&lt;'Dockage Schedule'!$C$35,'Dockage Schedule'!$M$34,'Yield &amp; Quality'!N13&lt;'Dockage Schedule'!$C$36,'Dockage Schedule'!$M$35,'Yield &amp; Quality'!N13&lt;'Dockage Schedule'!$C$37,'Dockage Schedule'!$M$36,'Yield &amp; Quality'!N13&lt;'Dockage Schedule'!$C$38,'Dockage Schedule'!$M$37,'Yield &amp; Quality'!N13&lt;'Dockage Schedule'!$C$39,'Dockage Schedule'!$M$38,'Yield &amp; Quality'!N13&lt;'Dockage Schedule'!$C$40,'Dockage Schedule'!$M$39,'Yield &amp; Quality'!N13&lt;'Dockage Schedule'!$C$41,'Dockage Schedule'!$M$40,'Yield &amp; Quality'!N13&lt;'Dockage Schedule'!$C$42,'Dockage Schedule'!$M$41,'Yield &amp; Quality'!N13&lt;'Dockage Schedule'!$C$43,'Dockage Schedule'!$M$42,'Yield &amp; Quality'!N13&lt;'Dockage Schedule'!$C$44,'Dockage Schedule'!$M$43,'Yield &amp; Quality'!N13&lt;'Dockage Schedule'!$C$45,'Dockage Schedule'!$M$44,'Yield &amp; Quality'!N13&lt;'Dockage Schedule'!$C$46,'Dockage Schedule'!$M$45,'Yield &amp; Quality'!N13&lt;'Dockage Schedule'!$C$47,'Dockage Schedule'!$M$46,'Yield &amp; Quality'!N13&lt;'Dockage Schedule'!$C$48,'Dockage Schedule'!$M$47,'Yield &amp; Quality'!N13&lt;'Dockage Schedule'!$C$49,'Dockage Schedule'!O43,'Yield &amp; Quality'!N13&gt;='Dockage Schedule'!$C$49,'Dockage Schedule'!$M$49)</f>
        <v>0</v>
      </c>
      <c r="J18" s="62" cm="1">
        <f t="array" ref="J18">_xlfn.IFS('Yield &amp; Quality'!O13&lt;'Dockage Schedule'!$C$29,0,'Yield &amp; Quality'!O13&lt;'Dockage Schedule'!$C$30,'Dockage Schedule'!$M$29,'Yield &amp; Quality'!O13&lt;'Dockage Schedule'!$C$31,'Dockage Schedule'!$M$30,'Yield &amp; Quality'!O13&lt;'Dockage Schedule'!$C$32,'Dockage Schedule'!$M$31,'Yield &amp; Quality'!O13&lt;'Dockage Schedule'!$C$33,'Dockage Schedule'!$M$32,'Yield &amp; Quality'!O13&lt;'Dockage Schedule'!$C$34,'Dockage Schedule'!$M$33,'Yield &amp; Quality'!O13&lt;'Dockage Schedule'!$C$35,'Dockage Schedule'!$M$34,'Yield &amp; Quality'!O13&lt;'Dockage Schedule'!$C$36,'Dockage Schedule'!$M$35,'Yield &amp; Quality'!O13&lt;'Dockage Schedule'!$C$37,'Dockage Schedule'!$M$36,'Yield &amp; Quality'!O13&lt;'Dockage Schedule'!$C$38,'Dockage Schedule'!$M$37,'Yield &amp; Quality'!O13&lt;'Dockage Schedule'!$C$39,'Dockage Schedule'!$M$38,'Yield &amp; Quality'!O13&lt;'Dockage Schedule'!$C$40,'Dockage Schedule'!$M$39,'Yield &amp; Quality'!O13&lt;'Dockage Schedule'!$C$41,'Dockage Schedule'!$M$40,'Yield &amp; Quality'!O13&lt;'Dockage Schedule'!$C$42,'Dockage Schedule'!$M$41,'Yield &amp; Quality'!O13&lt;'Dockage Schedule'!$C$43,'Dockage Schedule'!$M$42,'Yield &amp; Quality'!O13&lt;'Dockage Schedule'!$C$44,'Dockage Schedule'!$M$43,'Yield &amp; Quality'!O13&lt;'Dockage Schedule'!$C$45,'Dockage Schedule'!$M$44,'Yield &amp; Quality'!O13&lt;'Dockage Schedule'!$C$46,'Dockage Schedule'!$M$45,'Yield &amp; Quality'!O13&lt;'Dockage Schedule'!$C$47,'Dockage Schedule'!$M$46,'Yield &amp; Quality'!O13&lt;'Dockage Schedule'!$C$48,'Dockage Schedule'!$M$47,'Yield &amp; Quality'!O13&lt;'Dockage Schedule'!$C$49,'Dockage Schedule'!P43,'Yield &amp; Quality'!O13&gt;='Dockage Schedule'!$C$49,'Dockage Schedule'!$M$49)</f>
        <v>0</v>
      </c>
      <c r="L18" s="67" cm="1">
        <f t="array" ref="L18">_xlfn.IFS('Yield &amp; Quality'!Q13&gt;='Dockage Schedule'!$P$4,'Dockage Schedule'!$AA$4,'Yield &amp; Quality'!Q13&gt;='Dockage Schedule'!$P$5,'Dockage Schedule'!$AA$5,'Yield &amp; Quality'!Q13&gt;='Dockage Schedule'!$P$6,'Dockage Schedule'!$AA$6,'Yield &amp; Quality'!Q13&gt;='Dockage Schedule'!$P$7,'Dockage Schedule'!$AA$7,'Yield &amp; Quality'!Q13&gt;='Dockage Schedule'!$P$8,'Dockage Schedule'!$AA$8,'Yield &amp; Quality'!Q13&gt;='Dockage Schedule'!$P$9,'Dockage Schedule'!$AA$9,'Yield &amp; Quality'!Q13&gt;='Dockage Schedule'!$P$10,'Dockage Schedule'!$AA$10,'Yield &amp; Quality'!Q13&gt;='Dockage Schedule'!$P$11,'Dockage Schedule'!$AA$11,'Yield &amp; Quality'!Q13&gt;='Dockage Schedule'!$P$12,'Dockage Schedule'!$AA$12,'Yield &amp; Quality'!Q13&gt;='Dockage Schedule'!$P$13,'Dockage Schedule'!$AA$13,'Yield &amp; Quality'!Q13&gt;='Dockage Schedule'!$P$14,'Dockage Schedule'!$AA$14,'Yield &amp; Quality'!Q13&gt;='Dockage Schedule'!$P$15,'Dockage Schedule'!$AA$15,'Yield &amp; Quality'!Q13&gt;='Dockage Schedule'!$P$16,'Dockage Schedule'!$AA$16,'Yield &amp; Quality'!Q13&gt;='Dockage Schedule'!$P$17,'Dockage Schedule'!$AA$17,'Yield &amp; Quality'!Q13&gt;='Dockage Schedule'!$P$18,'Dockage Schedule'!$AA$18,'Yield &amp; Quality'!Q13&gt;='Dockage Schedule'!$P$19,'Dockage Schedule'!$AA$19,'Yield &amp; Quality'!Q13&gt;='Dockage Schedule'!$P$20,'Dockage Schedule'!$AA$20,'Yield &amp; Quality'!Q13&gt;='Dockage Schedule'!$P$21,'Dockage Schedule'!$AA$21,'Yield &amp; Quality'!Q13&gt;='Dockage Schedule'!$P$22,'Dockage Schedule'!$AA$22,'Yield &amp; Quality'!Q13&gt;='Dockage Schedule'!$P$23,'Dockage Schedule'!$AA$23,'Yield &amp; Quality'!Q13&gt;='Dockage Schedule'!$P$24,'Dockage Schedule'!$AA$24,'Yield &amp; Quality'!Q13&gt;='Dockage Schedule'!$P$25,'Dockage Schedule'!$AA$25,'Yield &amp; Quality'!Q13&gt;='Dockage Schedule'!$P$26,'Dockage Schedule'!$AA$26,'Yield &amp; Quality'!Q13&gt;='Dockage Schedule'!$P$27,'Dockage Schedule'!$AA$27,'Yield &amp; Quality'!Q13&lt;'Dockage Schedule'!$P$27,'Dockage Schedule'!$AA$27)+_xlfn.IFS('Yield &amp; Quality'!V13&lt;'Dockage Schedule'!$AD$4,'Dockage Schedule'!$AN$3,'Yield &amp; Quality'!V13&lt;'Dockage Schedule'!$AD$5,'Dockage Schedule'!$AN$4,'Yield &amp; Quality'!V13&lt;'Dockage Schedule'!$AD$6,'Dockage Schedule'!$AN$5,'Yield &amp; Quality'!V13&lt;'Dockage Schedule'!$AD$7,'Dockage Schedule'!$AN$6,'Yield &amp; Quality'!V13&lt;'Dockage Schedule'!$AD$8,'Dockage Schedule'!$AN$7,'Yield &amp; Quality'!V13&lt;'Dockage Schedule'!$AD$9,'Dockage Schedule'!$AN$8,'Yield &amp; Quality'!V13&lt;'Dockage Schedule'!$AD$10,'Dockage Schedule'!$AN$9,'Yield &amp; Quality'!V13&lt;'Dockage Schedule'!$AD$11,'Dockage Schedule'!$AN$10,'Yield &amp; Quality'!V13&lt;'Dockage Schedule'!$AD$12,'Dockage Schedule'!$AN$11,'Yield &amp; Quality'!V13&lt;'Dockage Schedule'!$AD$13,'Dockage Schedule'!$AN$12,'Yield &amp; Quality'!V13&lt;'Dockage Schedule'!$AD$14,'Dockage Schedule'!$AN$13,'Yield &amp; Quality'!V13&lt;'Dockage Schedule'!$AD$15,'Dockage Schedule'!$AN$14,'Yield &amp; Quality'!V13&lt;'Dockage Schedule'!$AD$16,'Dockage Schedule'!$AN$15,'Yield &amp; Quality'!V13&lt;'Dockage Schedule'!$AD$17,'Dockage Schedule'!$AN$16,'Yield &amp; Quality'!V13&lt;'Dockage Schedule'!$AD$18,'Dockage Schedule'!$AN$17,'Yield &amp; Quality'!V13&lt;'Dockage Schedule'!$AD$19,'Dockage Schedule'!$AN$18,'Yield &amp; Quality'!V13&lt;'Dockage Schedule'!$AD$20,'Dockage Schedule'!$AN$19,'Yield &amp; Quality'!V13&lt;'Dockage Schedule'!$AD$21,'Dockage Schedule'!$AN$20,'Yield &amp; Quality'!V13&lt;'Dockage Schedule'!$AD$21,'Dockage Schedule'!$AN$22,'Yield &amp; Quality'!V13&lt;'Dockage Schedule'!$AD$22,'Dockage Schedule'!$AN$23,'Yield &amp; Quality'!V13&lt;'Dockage Schedule'!$AD$24,'Dockage Schedule'!$AN$24,'Yield &amp; Quality'!V13&lt;'Dockage Schedule'!$AD$25,'Dockage Schedule'!$AN$24,'Yield &amp; Quality'!V13&gt;='Dockage Schedule'!$AD$25,-500)-_xlfn.IFS('Yield &amp; Quality'!L13&lt;'Dockage Schedule'!$C$4,0,'Yield &amp; Quality'!L13&lt;'Dockage Schedule'!$C$5,'Dockage Schedule'!$M$4,'Yield &amp; Quality'!L13&lt;'Dockage Schedule'!$C$6,'Dockage Schedule'!$M$5,'Yield &amp; Quality'!L13&lt;'Dockage Schedule'!$C$6,'Dockage Schedule'!$M$7,'Yield &amp; Quality'!L13&lt;'Dockage Schedule'!$C$7,'Dockage Schedule'!$M$8,'Yield &amp; Quality'!L13&lt;'Dockage Schedule'!$C$8,'Dockage Schedule'!$M$9,'Yield &amp; Quality'!L13&lt;'Dockage Schedule'!$C$10,'Dockage Schedule'!$M$9,'Yield &amp; Quality'!L13&lt;'Dockage Schedule'!$C$10,'Dockage Schedule'!$M$11,'Yield &amp; Quality'!L13&lt;'Dockage Schedule'!$C$12,'Dockage Schedule'!$M$11,'Yield &amp; Quality'!L13&lt;'Dockage Schedule'!$C$13,'Dockage Schedule'!$M$12,'Yield &amp; Quality'!L13&lt;'Dockage Schedule'!$C$14,'Dockage Schedule'!$M$13,'Yield &amp; Quality'!L13&lt;'Dockage Schedule'!$C$15,'Dockage Schedule'!$M$14,'Yield &amp; Quality'!L13&lt;'Dockage Schedule'!$C$16,'Dockage Schedule'!$M$15,'Yield &amp; Quality'!L13&lt;'Dockage Schedule'!$C$17,'Dockage Schedule'!$M$16,'Yield &amp; Quality'!L13&lt;'Dockage Schedule'!$C$18,'Dockage Schedule'!$M$17,'Yield &amp; Quality'!L13&lt;'Dockage Schedule'!$C$19,'Dockage Schedule'!$M$18,'Yield &amp; Quality'!L13&lt;'Dockage Schedule'!$C$20,'Dockage Schedule'!$M$19,'Yield &amp; Quality'!L13&lt;'Dockage Schedule'!$C$21,'Dockage Schedule'!$M$20,'Yield &amp; Quality'!L13&lt;'Dockage Schedule'!$C$22,'Dockage Schedule'!$M$21,'Yield &amp; Quality'!L13&lt;'Dockage Schedule'!$C$23,'Dockage Schedule'!$M$22,'Yield &amp; Quality'!L13&lt;'Dockage Schedule'!$C$24,'Dockage Schedule'!$M$23,'Yield &amp; Quality'!L13&gt;='Dockage Schedule'!C19,'Dockage Schedule'!M19)</f>
        <v>-0.22500000000000001</v>
      </c>
      <c r="M18" s="29" cm="1">
        <f t="array" ref="M18">_xlfn.IFS('Yield &amp; Quality'!R13&gt;='Dockage Schedule'!$P$4,'Dockage Schedule'!$AA$4,'Yield &amp; Quality'!R13&gt;='Dockage Schedule'!$P$5,'Dockage Schedule'!$AA$5,'Yield &amp; Quality'!R13&gt;='Dockage Schedule'!$P$6,'Dockage Schedule'!$AA$6,'Yield &amp; Quality'!R13&gt;='Dockage Schedule'!$P$7,'Dockage Schedule'!$AA$7,'Yield &amp; Quality'!R13&gt;='Dockage Schedule'!$P$8,'Dockage Schedule'!$AA$8,'Yield &amp; Quality'!R13&gt;='Dockage Schedule'!$P$9,'Dockage Schedule'!$AA$9,'Yield &amp; Quality'!R13&gt;='Dockage Schedule'!$P$10,'Dockage Schedule'!$AA$10,'Yield &amp; Quality'!R13&gt;='Dockage Schedule'!$P$11,'Dockage Schedule'!$AA$11,'Yield &amp; Quality'!R13&gt;='Dockage Schedule'!$P$12,'Dockage Schedule'!$AA$12,'Yield &amp; Quality'!R13&gt;='Dockage Schedule'!$P$13,'Dockage Schedule'!$AA$13,'Yield &amp; Quality'!R13&gt;='Dockage Schedule'!$P$14,'Dockage Schedule'!$AA$14,'Yield &amp; Quality'!R13&gt;='Dockage Schedule'!$P$15,'Dockage Schedule'!$AA$15,'Yield &amp; Quality'!R13&gt;='Dockage Schedule'!$P$16,'Dockage Schedule'!$AA$16,'Yield &amp; Quality'!R13&gt;='Dockage Schedule'!$P$17,'Dockage Schedule'!$AA$17,'Yield &amp; Quality'!R13&gt;='Dockage Schedule'!$P$18,'Dockage Schedule'!$AA$18,'Yield &amp; Quality'!R13&gt;='Dockage Schedule'!$P$19,'Dockage Schedule'!$AA$19,'Yield &amp; Quality'!R13&gt;='Dockage Schedule'!$P$20,'Dockage Schedule'!$AA$20,'Yield &amp; Quality'!R13&gt;='Dockage Schedule'!$P$21,'Dockage Schedule'!$AA$21,'Yield &amp; Quality'!R13&gt;='Dockage Schedule'!$P$22,'Dockage Schedule'!$AA$22,'Yield &amp; Quality'!R13&gt;='Dockage Schedule'!$P$23,'Dockage Schedule'!$AA$23,'Yield &amp; Quality'!R13&gt;='Dockage Schedule'!$P$24,'Dockage Schedule'!$AA$24,'Yield &amp; Quality'!R13&gt;='Dockage Schedule'!$P$25,'Dockage Schedule'!$AA$25,'Yield &amp; Quality'!R13&gt;='Dockage Schedule'!$P$26,'Dockage Schedule'!$AA$26,'Yield &amp; Quality'!R13&gt;='Dockage Schedule'!$P$27,'Dockage Schedule'!$AA$27,'Yield &amp; Quality'!R13&lt;'Dockage Schedule'!$P$27,'Dockage Schedule'!$AA$27)+_xlfn.IFS('Yield &amp; Quality'!W13&lt;'Dockage Schedule'!$AD$4,'Dockage Schedule'!$AN$3,'Yield &amp; Quality'!W13&lt;'Dockage Schedule'!$AD$5,'Dockage Schedule'!$AN$4,'Yield &amp; Quality'!W13&lt;'Dockage Schedule'!$AD$6,'Dockage Schedule'!$AN$5,'Yield &amp; Quality'!W13&lt;'Dockage Schedule'!$AD$7,'Dockage Schedule'!$AN$6,'Yield &amp; Quality'!W13&lt;'Dockage Schedule'!$AD$8,'Dockage Schedule'!$AN$7,'Yield &amp; Quality'!W13&lt;'Dockage Schedule'!$AD$9,'Dockage Schedule'!$AN$8,'Yield &amp; Quality'!W13&lt;'Dockage Schedule'!$AD$10,'Dockage Schedule'!$AN$9,'Yield &amp; Quality'!W13&lt;'Dockage Schedule'!$AD$11,'Dockage Schedule'!$AN$10,'Yield &amp; Quality'!W13&lt;'Dockage Schedule'!$AD$12,'Dockage Schedule'!$AN$11,'Yield &amp; Quality'!W13&lt;'Dockage Schedule'!$AD$13,'Dockage Schedule'!$AN$12,'Yield &amp; Quality'!W13&lt;'Dockage Schedule'!$AD$14,'Dockage Schedule'!$AN$13,'Yield &amp; Quality'!W13&lt;'Dockage Schedule'!$AD$15,'Dockage Schedule'!$AN$14,'Yield &amp; Quality'!W13&lt;'Dockage Schedule'!$AD$16,'Dockage Schedule'!$AN$15,'Yield &amp; Quality'!W13&lt;'Dockage Schedule'!$AD$17,'Dockage Schedule'!$AN$16,'Yield &amp; Quality'!W13&lt;'Dockage Schedule'!$AD$18,'Dockage Schedule'!$AN$17,'Yield &amp; Quality'!W13&lt;'Dockage Schedule'!$AD$19,'Dockage Schedule'!$AN$18,'Yield &amp; Quality'!W13&lt;'Dockage Schedule'!$AD$20,'Dockage Schedule'!$AN$19,'Yield &amp; Quality'!W13&lt;'Dockage Schedule'!$AD$21,'Dockage Schedule'!$AN$20,'Yield &amp; Quality'!W13&lt;'Dockage Schedule'!$AD$21,'Dockage Schedule'!$AN$22,'Yield &amp; Quality'!W13&lt;'Dockage Schedule'!$AD$22,'Dockage Schedule'!$AN$23,'Yield &amp; Quality'!W13&lt;'Dockage Schedule'!$AD$24,'Dockage Schedule'!$AN$24,'Yield &amp; Quality'!W13&lt;'Dockage Schedule'!$AD$25,'Dockage Schedule'!$AN$24,'Yield &amp; Quality'!W13&gt;='Dockage Schedule'!$AD$25,-500)-_xlfn.IFS('Yield &amp; Quality'!M13&lt;'Dockage Schedule'!$C$4,0,'Yield &amp; Quality'!M13&lt;'Dockage Schedule'!$C$5,'Dockage Schedule'!$M$4,'Yield &amp; Quality'!M13&lt;'Dockage Schedule'!$C$6,'Dockage Schedule'!$M$5,'Yield &amp; Quality'!M13&lt;'Dockage Schedule'!$C$6,'Dockage Schedule'!$M$7,'Yield &amp; Quality'!M13&lt;'Dockage Schedule'!$C$7,'Dockage Schedule'!$M$8,'Yield &amp; Quality'!M13&lt;'Dockage Schedule'!$C$8,'Dockage Schedule'!$M$9,'Yield &amp; Quality'!M13&lt;'Dockage Schedule'!$C$10,'Dockage Schedule'!$M$9,'Yield &amp; Quality'!M13&lt;'Dockage Schedule'!$C$10,'Dockage Schedule'!$M$11,'Yield &amp; Quality'!M13&lt;'Dockage Schedule'!$C$12,'Dockage Schedule'!$M$11,'Yield &amp; Quality'!M13&lt;'Dockage Schedule'!$C$13,'Dockage Schedule'!$M$12,'Yield &amp; Quality'!M13&lt;'Dockage Schedule'!$C$14,'Dockage Schedule'!$M$13,'Yield &amp; Quality'!M13&lt;'Dockage Schedule'!$C$15,'Dockage Schedule'!$M$14,'Yield &amp; Quality'!M13&lt;'Dockage Schedule'!$C$16,'Dockage Schedule'!$M$15,'Yield &amp; Quality'!M13&lt;'Dockage Schedule'!$C$17,'Dockage Schedule'!$M$16,'Yield &amp; Quality'!M13&lt;'Dockage Schedule'!$C$18,'Dockage Schedule'!$M$17,'Yield &amp; Quality'!M13&lt;'Dockage Schedule'!$C$19,'Dockage Schedule'!$M$18,'Yield &amp; Quality'!M13&lt;'Dockage Schedule'!$C$20,'Dockage Schedule'!$M$19,'Yield &amp; Quality'!M13&lt;'Dockage Schedule'!$C$21,'Dockage Schedule'!$M$20,'Yield &amp; Quality'!M13&lt;'Dockage Schedule'!$C$22,'Dockage Schedule'!$M$21,'Yield &amp; Quality'!M13&lt;'Dockage Schedule'!$C$23,'Dockage Schedule'!$M$22,'Yield &amp; Quality'!M13&lt;'Dockage Schedule'!$C$24,'Dockage Schedule'!$M$23,'Yield &amp; Quality'!M13&gt;='Dockage Schedule'!D19,'Dockage Schedule'!N19)</f>
        <v>-0.03</v>
      </c>
      <c r="N18" s="29" cm="1">
        <f t="array" ref="N18">_xlfn.IFS('Yield &amp; Quality'!S13&gt;='Dockage Schedule'!$P$4,'Dockage Schedule'!$AA$4,'Yield &amp; Quality'!S13&gt;='Dockage Schedule'!$P$5,'Dockage Schedule'!$AA$5,'Yield &amp; Quality'!S13&gt;='Dockage Schedule'!$P$6,'Dockage Schedule'!$AA$6,'Yield &amp; Quality'!S13&gt;='Dockage Schedule'!$P$7,'Dockage Schedule'!$AA$7,'Yield &amp; Quality'!S13&gt;='Dockage Schedule'!$P$8,'Dockage Schedule'!$AA$8,'Yield &amp; Quality'!S13&gt;='Dockage Schedule'!$P$9,'Dockage Schedule'!$AA$9,'Yield &amp; Quality'!S13&gt;='Dockage Schedule'!$P$10,'Dockage Schedule'!$AA$10,'Yield &amp; Quality'!S13&gt;='Dockage Schedule'!$P$11,'Dockage Schedule'!$AA$11,'Yield &amp; Quality'!S13&gt;='Dockage Schedule'!$P$12,'Dockage Schedule'!$AA$12,'Yield &amp; Quality'!S13&gt;='Dockage Schedule'!$P$13,'Dockage Schedule'!$AA$13,'Yield &amp; Quality'!S13&gt;='Dockage Schedule'!$P$14,'Dockage Schedule'!$AA$14,'Yield &amp; Quality'!S13&gt;='Dockage Schedule'!$P$15,'Dockage Schedule'!$AA$15,'Yield &amp; Quality'!S13&gt;='Dockage Schedule'!$P$16,'Dockage Schedule'!$AA$16,'Yield &amp; Quality'!S13&gt;='Dockage Schedule'!$P$17,'Dockage Schedule'!$AA$17,'Yield &amp; Quality'!S13&gt;='Dockage Schedule'!$P$18,'Dockage Schedule'!$AA$18,'Yield &amp; Quality'!S13&gt;='Dockage Schedule'!$P$19,'Dockage Schedule'!$AA$19,'Yield &amp; Quality'!S13&gt;='Dockage Schedule'!$P$20,'Dockage Schedule'!$AA$20,'Yield &amp; Quality'!S13&gt;='Dockage Schedule'!$P$21,'Dockage Schedule'!$AA$21,'Yield &amp; Quality'!S13&gt;='Dockage Schedule'!$P$22,'Dockage Schedule'!$AA$22,'Yield &amp; Quality'!S13&gt;='Dockage Schedule'!$P$23,'Dockage Schedule'!$AA$23,'Yield &amp; Quality'!S13&gt;='Dockage Schedule'!$P$24,'Dockage Schedule'!$AA$24,'Yield &amp; Quality'!S13&gt;='Dockage Schedule'!$P$25,'Dockage Schedule'!$AA$25,'Yield &amp; Quality'!S13&gt;='Dockage Schedule'!$P$26,'Dockage Schedule'!$AA$26,'Yield &amp; Quality'!S13&gt;='Dockage Schedule'!$P$27,'Dockage Schedule'!$AA$27,'Yield &amp; Quality'!S13&lt;'Dockage Schedule'!$P$27,'Dockage Schedule'!$AA$27)+_xlfn.IFS('Yield &amp; Quality'!X13&lt;'Dockage Schedule'!$AD$4,'Dockage Schedule'!$AN$3,'Yield &amp; Quality'!X13&lt;'Dockage Schedule'!$AD$5,'Dockage Schedule'!$AN$4,'Yield &amp; Quality'!X13&lt;'Dockage Schedule'!$AD$6,'Dockage Schedule'!$AN$5,'Yield &amp; Quality'!X13&lt;'Dockage Schedule'!$AD$7,'Dockage Schedule'!$AN$6,'Yield &amp; Quality'!X13&lt;'Dockage Schedule'!$AD$8,'Dockage Schedule'!$AN$7,'Yield &amp; Quality'!X13&lt;'Dockage Schedule'!$AD$9,'Dockage Schedule'!$AN$8,'Yield &amp; Quality'!X13&lt;'Dockage Schedule'!$AD$10,'Dockage Schedule'!$AN$9,'Yield &amp; Quality'!X13&lt;'Dockage Schedule'!$AD$11,'Dockage Schedule'!$AN$10,'Yield &amp; Quality'!X13&lt;'Dockage Schedule'!$AD$12,'Dockage Schedule'!$AN$11,'Yield &amp; Quality'!X13&lt;'Dockage Schedule'!$AD$13,'Dockage Schedule'!$AN$12,'Yield &amp; Quality'!X13&lt;'Dockage Schedule'!$AD$14,'Dockage Schedule'!$AN$13,'Yield &amp; Quality'!X13&lt;'Dockage Schedule'!$AD$15,'Dockage Schedule'!$AN$14,'Yield &amp; Quality'!X13&lt;'Dockage Schedule'!$AD$16,'Dockage Schedule'!$AN$15,'Yield &amp; Quality'!X13&lt;'Dockage Schedule'!$AD$17,'Dockage Schedule'!$AN$16,'Yield &amp; Quality'!X13&lt;'Dockage Schedule'!$AD$18,'Dockage Schedule'!$AN$17,'Yield &amp; Quality'!X13&lt;'Dockage Schedule'!$AD$19,'Dockage Schedule'!$AN$18,'Yield &amp; Quality'!X13&lt;'Dockage Schedule'!$AD$20,'Dockage Schedule'!$AN$19,'Yield &amp; Quality'!X13&lt;'Dockage Schedule'!$AD$21,'Dockage Schedule'!$AN$20,'Yield &amp; Quality'!X13&lt;'Dockage Schedule'!$AD$21,'Dockage Schedule'!$AN$22,'Yield &amp; Quality'!X13&lt;'Dockage Schedule'!$AD$22,'Dockage Schedule'!$AN$23,'Yield &amp; Quality'!X13&lt;'Dockage Schedule'!$AD$24,'Dockage Schedule'!$AN$24,'Yield &amp; Quality'!X13&lt;'Dockage Schedule'!$AD$25,'Dockage Schedule'!$AN$24,'Yield &amp; Quality'!X13&gt;='Dockage Schedule'!$AD$25,-500)-_xlfn.IFS('Yield &amp; Quality'!N13&lt;'Dockage Schedule'!$C$4,0,'Yield &amp; Quality'!N13&lt;'Dockage Schedule'!$C$5,'Dockage Schedule'!$M$4,'Yield &amp; Quality'!N13&lt;'Dockage Schedule'!$C$6,'Dockage Schedule'!$M$5,'Yield &amp; Quality'!N13&lt;'Dockage Schedule'!$C$6,'Dockage Schedule'!$M$7,'Yield &amp; Quality'!N13&lt;'Dockage Schedule'!$C$7,'Dockage Schedule'!$M$8,'Yield &amp; Quality'!N13&lt;'Dockage Schedule'!$C$8,'Dockage Schedule'!$M$9,'Yield &amp; Quality'!N13&lt;'Dockage Schedule'!$C$10,'Dockage Schedule'!$M$9,'Yield &amp; Quality'!N13&lt;'Dockage Schedule'!$C$10,'Dockage Schedule'!$M$11,'Yield &amp; Quality'!N13&lt;'Dockage Schedule'!$C$12,'Dockage Schedule'!$M$11,'Yield &amp; Quality'!N13&lt;'Dockage Schedule'!$C$13,'Dockage Schedule'!$M$12,'Yield &amp; Quality'!N13&lt;'Dockage Schedule'!$C$14,'Dockage Schedule'!$M$13,'Yield &amp; Quality'!N13&lt;'Dockage Schedule'!$C$15,'Dockage Schedule'!$M$14,'Yield &amp; Quality'!N13&lt;'Dockage Schedule'!$C$16,'Dockage Schedule'!$M$15,'Yield &amp; Quality'!N13&lt;'Dockage Schedule'!$C$17,'Dockage Schedule'!$M$16,'Yield &amp; Quality'!N13&lt;'Dockage Schedule'!$C$18,'Dockage Schedule'!$M$17,'Yield &amp; Quality'!N13&lt;'Dockage Schedule'!$C$19,'Dockage Schedule'!$M$18,'Yield &amp; Quality'!N13&lt;'Dockage Schedule'!$C$20,'Dockage Schedule'!$M$19,'Yield &amp; Quality'!N13&lt;'Dockage Schedule'!$C$21,'Dockage Schedule'!$M$20,'Yield &amp; Quality'!N13&lt;'Dockage Schedule'!$C$22,'Dockage Schedule'!$M$21,'Yield &amp; Quality'!N13&lt;'Dockage Schedule'!$C$23,'Dockage Schedule'!$M$22,'Yield &amp; Quality'!N13&lt;'Dockage Schedule'!$C$24,'Dockage Schedule'!$M$23,'Yield &amp; Quality'!N13&gt;='Dockage Schedule'!E19,'Dockage Schedule'!O19)</f>
        <v>-0.14000000000000001</v>
      </c>
      <c r="O18" s="68" cm="1">
        <f t="array" ref="O18">_xlfn.IFS('Yield &amp; Quality'!T13&gt;='Dockage Schedule'!$P$4,'Dockage Schedule'!$AA$4,'Yield &amp; Quality'!T13&gt;='Dockage Schedule'!$P$5,'Dockage Schedule'!$AA$5,'Yield &amp; Quality'!T13&gt;='Dockage Schedule'!$P$6,'Dockage Schedule'!$AA$6,'Yield &amp; Quality'!T13&gt;='Dockage Schedule'!$P$7,'Dockage Schedule'!$AA$7,'Yield &amp; Quality'!T13&gt;='Dockage Schedule'!$P$8,'Dockage Schedule'!$AA$8,'Yield &amp; Quality'!T13&gt;='Dockage Schedule'!$P$9,'Dockage Schedule'!$AA$9,'Yield &amp; Quality'!T13&gt;='Dockage Schedule'!$P$10,'Dockage Schedule'!$AA$10,'Yield &amp; Quality'!T13&gt;='Dockage Schedule'!$P$11,'Dockage Schedule'!$AA$11,'Yield &amp; Quality'!T13&gt;='Dockage Schedule'!$P$12,'Dockage Schedule'!$AA$12,'Yield &amp; Quality'!T13&gt;='Dockage Schedule'!$P$13,'Dockage Schedule'!$AA$13,'Yield &amp; Quality'!T13&gt;='Dockage Schedule'!$P$14,'Dockage Schedule'!$AA$14,'Yield &amp; Quality'!T13&gt;='Dockage Schedule'!$P$15,'Dockage Schedule'!$AA$15,'Yield &amp; Quality'!T13&gt;='Dockage Schedule'!$P$16,'Dockage Schedule'!$AA$16,'Yield &amp; Quality'!T13&gt;='Dockage Schedule'!$P$17,'Dockage Schedule'!$AA$17,'Yield &amp; Quality'!T13&gt;='Dockage Schedule'!$P$18,'Dockage Schedule'!$AA$18,'Yield &amp; Quality'!T13&gt;='Dockage Schedule'!$P$19,'Dockage Schedule'!$AA$19,'Yield &amp; Quality'!T13&gt;='Dockage Schedule'!$P$20,'Dockage Schedule'!$AA$20,'Yield &amp; Quality'!T13&gt;='Dockage Schedule'!$P$21,'Dockage Schedule'!$AA$21,'Yield &amp; Quality'!T13&gt;='Dockage Schedule'!$P$22,'Dockage Schedule'!$AA$22,'Yield &amp; Quality'!T13&gt;='Dockage Schedule'!$P$23,'Dockage Schedule'!$AA$23,'Yield &amp; Quality'!T13&gt;='Dockage Schedule'!$P$24,'Dockage Schedule'!$AA$24,'Yield &amp; Quality'!T13&gt;='Dockage Schedule'!$P$25,'Dockage Schedule'!$AA$25,'Yield &amp; Quality'!T13&gt;='Dockage Schedule'!$P$26,'Dockage Schedule'!$AA$26,'Yield &amp; Quality'!T13&gt;='Dockage Schedule'!$P$27,'Dockage Schedule'!$AA$27,'Yield &amp; Quality'!T13&lt;'Dockage Schedule'!$P$27,'Dockage Schedule'!$AA$27)+_xlfn.IFS('Yield &amp; Quality'!Y13&lt;'Dockage Schedule'!$AD$4,'Dockage Schedule'!$AN$3,'Yield &amp; Quality'!Y13&lt;'Dockage Schedule'!$AD$5,'Dockage Schedule'!$AN$4,'Yield &amp; Quality'!Y13&lt;'Dockage Schedule'!$AD$6,'Dockage Schedule'!$AN$5,'Yield &amp; Quality'!Y13&lt;'Dockage Schedule'!$AD$7,'Dockage Schedule'!$AN$6,'Yield &amp; Quality'!Y13&lt;'Dockage Schedule'!$AD$8,'Dockage Schedule'!$AN$7,'Yield &amp; Quality'!Y13&lt;'Dockage Schedule'!$AD$9,'Dockage Schedule'!$AN$8,'Yield &amp; Quality'!Y13&lt;'Dockage Schedule'!$AD$10,'Dockage Schedule'!$AN$9,'Yield &amp; Quality'!Y13&lt;'Dockage Schedule'!$AD$11,'Dockage Schedule'!$AN$10,'Yield &amp; Quality'!Y13&lt;'Dockage Schedule'!$AD$12,'Dockage Schedule'!$AN$11,'Yield &amp; Quality'!Y13&lt;'Dockage Schedule'!$AD$13,'Dockage Schedule'!$AN$12,'Yield &amp; Quality'!Y13&lt;'Dockage Schedule'!$AD$14,'Dockage Schedule'!$AN$13,'Yield &amp; Quality'!Y13&lt;'Dockage Schedule'!$AD$15,'Dockage Schedule'!$AN$14,'Yield &amp; Quality'!Y13&lt;'Dockage Schedule'!$AD$16,'Dockage Schedule'!$AN$15,'Yield &amp; Quality'!Y13&lt;'Dockage Schedule'!$AD$17,'Dockage Schedule'!$AN$16,'Yield &amp; Quality'!Y13&lt;'Dockage Schedule'!$AD$18,'Dockage Schedule'!$AN$17,'Yield &amp; Quality'!Y13&lt;'Dockage Schedule'!$AD$19,'Dockage Schedule'!$AN$18,'Yield &amp; Quality'!Y13&lt;'Dockage Schedule'!$AD$20,'Dockage Schedule'!$AN$19,'Yield &amp; Quality'!Y13&lt;'Dockage Schedule'!$AD$21,'Dockage Schedule'!$AN$20,'Yield &amp; Quality'!Y13&lt;'Dockage Schedule'!$AD$21,'Dockage Schedule'!$AN$22,'Yield &amp; Quality'!Y13&lt;'Dockage Schedule'!$AD$22,'Dockage Schedule'!$AN$23,'Yield &amp; Quality'!Y13&lt;'Dockage Schedule'!$AD$24,'Dockage Schedule'!$AN$24,'Yield &amp; Quality'!Y13&lt;'Dockage Schedule'!$AD$25,'Dockage Schedule'!$AN$24,'Yield &amp; Quality'!Y13&gt;='Dockage Schedule'!$AD$25,-500)-_xlfn.IFS('Yield &amp; Quality'!O13&lt;'Dockage Schedule'!$C$4,0,'Yield &amp; Quality'!O13&lt;'Dockage Schedule'!$C$5,'Dockage Schedule'!$M$4,'Yield &amp; Quality'!O13&lt;'Dockage Schedule'!$C$6,'Dockage Schedule'!$M$5,'Yield &amp; Quality'!O13&lt;'Dockage Schedule'!$C$6,'Dockage Schedule'!$M$7,'Yield &amp; Quality'!O13&lt;'Dockage Schedule'!$C$7,'Dockage Schedule'!$M$8,'Yield &amp; Quality'!O13&lt;'Dockage Schedule'!$C$8,'Dockage Schedule'!$M$9,'Yield &amp; Quality'!O13&lt;'Dockage Schedule'!$C$10,'Dockage Schedule'!$M$9,'Yield &amp; Quality'!O13&lt;'Dockage Schedule'!$C$10,'Dockage Schedule'!$M$11,'Yield &amp; Quality'!O13&lt;'Dockage Schedule'!$C$12,'Dockage Schedule'!$M$11,'Yield &amp; Quality'!O13&lt;'Dockage Schedule'!$C$13,'Dockage Schedule'!$M$12,'Yield &amp; Quality'!O13&lt;'Dockage Schedule'!$C$14,'Dockage Schedule'!$M$13,'Yield &amp; Quality'!O13&lt;'Dockage Schedule'!$C$15,'Dockage Schedule'!$M$14,'Yield &amp; Quality'!O13&lt;'Dockage Schedule'!$C$16,'Dockage Schedule'!$M$15,'Yield &amp; Quality'!O13&lt;'Dockage Schedule'!$C$17,'Dockage Schedule'!$M$16,'Yield &amp; Quality'!O13&lt;'Dockage Schedule'!$C$18,'Dockage Schedule'!$M$17,'Yield &amp; Quality'!O13&lt;'Dockage Schedule'!$C$19,'Dockage Schedule'!$M$18,'Yield &amp; Quality'!O13&lt;'Dockage Schedule'!$C$20,'Dockage Schedule'!$M$19,'Yield &amp; Quality'!O13&lt;'Dockage Schedule'!$C$21,'Dockage Schedule'!$M$20,'Yield &amp; Quality'!O13&lt;'Dockage Schedule'!$C$22,'Dockage Schedule'!$M$21,'Yield &amp; Quality'!O13&lt;'Dockage Schedule'!$C$23,'Dockage Schedule'!$M$22,'Yield &amp; Quality'!O13&lt;'Dockage Schedule'!$C$24,'Dockage Schedule'!$M$23,'Yield &amp; Quality'!O13&gt;='Dockage Schedule'!F19,'Dockage Schedule'!P19)</f>
        <v>-0.03</v>
      </c>
      <c r="Q18" s="66">
        <f>(('Yield &amp; Quality'!G13*((100-'Partial Returns'!G18)/100))*($C$3+L18))+($C$4*'Yield &amp; Quality'!AA13)</f>
        <v>800.70692896404739</v>
      </c>
      <c r="R18" s="7">
        <f>(('Yield &amp; Quality'!H13*((100-'Partial Returns'!H18)/100))*($C$3+M18))+($C$4*'Yield &amp; Quality'!AB13)</f>
        <v>784.98403824939783</v>
      </c>
      <c r="S18" s="7">
        <f>(('Yield &amp; Quality'!I13*((100-'Partial Returns'!I18)/100))*($C$3+N18))+($C$4*'Yield &amp; Quality'!AC13)</f>
        <v>1171.2983254208916</v>
      </c>
      <c r="T18" s="8">
        <f>(('Yield &amp; Quality'!J13*((100-'Partial Returns'!J18)/100))*($C$3+O18))+($C$4*'Yield &amp; Quality'!AD13)</f>
        <v>887.55147513662132</v>
      </c>
      <c r="U18" s="5"/>
      <c r="V18" s="66" cm="1">
        <f t="array" ref="V18">_xlfn.IFS('Yield &amp; Quality'!B13='Treatment Costs'!$A$3,'Treatment Costs'!$K$3,'Yield &amp; Quality'!B13='Treatment Costs'!$A$4,'Treatment Costs'!$K$4,'Yield &amp; Quality'!B13='Treatment Costs'!$A$5,'Treatment Costs'!$K$5,'Yield &amp; Quality'!B13='Treatment Costs'!$A$6,'Treatment Costs'!$K$6,'Yield &amp; Quality'!B13='Treatment Costs'!$A$7,'Treatment Costs'!$K$7,'Yield &amp; Quality'!B13='Treatment Costs'!$A$8,'Treatment Costs'!$K$8,'Yield &amp; Quality'!B13='Treatment Costs'!$A$9,'Treatment Costs'!$K$9,'Yield &amp; Quality'!B13='Treatment Costs'!$A$10,'Treatment Costs'!$K$10,'Yield &amp; Quality'!B13='Treatment Costs'!$A$11,'Treatment Costs'!$K$11,'Yield &amp; Quality'!B13='Treatment Costs'!$A$12,'Treatment Costs'!$K$12,'Yield &amp; Quality'!B13='Treatment Costs'!$A$13,'Treatment Costs'!$K$13,'Yield &amp; Quality'!B13='Treatment Costs'!$A$14,'Treatment Costs'!$K$14,'Yield &amp; Quality'!B13='Treatment Costs'!$A$15,'Treatment Costs'!$K$15,'Yield &amp; Quality'!B13='Treatment Costs'!$A$16,'Treatment Costs'!$K$16)</f>
        <v>154.74642857142857</v>
      </c>
      <c r="W18" s="7" cm="1">
        <f t="array" ref="W18">_xlfn.IFS('Yield &amp; Quality'!C13='Treatment Costs'!$A$3,'Treatment Costs'!$W$3,'Yield &amp; Quality'!C13='Treatment Costs'!$A$4,'Treatment Costs'!$W$4,'Yield &amp; Quality'!C13='Treatment Costs'!$A$5,'Treatment Costs'!$W$5,'Yield &amp; Quality'!C13='Treatment Costs'!$A$6,'Treatment Costs'!$W$6,'Yield &amp; Quality'!C13='Treatment Costs'!$A$7,'Treatment Costs'!$W$7,'Yield &amp; Quality'!C13='Treatment Costs'!$A$8,'Treatment Costs'!$W$8,'Yield &amp; Quality'!C13='Treatment Costs'!$A$9,'Treatment Costs'!$W$9,'Yield &amp; Quality'!C13='Treatment Costs'!$A$10,'Treatment Costs'!$W$10,'Yield &amp; Quality'!C13='Treatment Costs'!$A$11,'Treatment Costs'!$W$11,'Yield &amp; Quality'!C13='Treatment Costs'!$A$12,'Treatment Costs'!$W$12,'Yield &amp; Quality'!C13='Treatment Costs'!$A$13,'Treatment Costs'!$W$13,'Yield &amp; Quality'!C13='Treatment Costs'!$A$14,'Treatment Costs'!$W$14,'Yield &amp; Quality'!C13='Treatment Costs'!$A$15,'Treatment Costs'!$W$15,'Yield &amp; Quality'!C13='Treatment Costs'!$A$16,'Treatment Costs'!$W$16)</f>
        <v>162.07767857142858</v>
      </c>
      <c r="X18" s="7" cm="1">
        <f t="array" ref="X18">_xlfn.IFS('Yield &amp; Quality'!D13='Treatment Costs'!$A$3,'Treatment Costs'!$K$3,'Yield &amp; Quality'!D13='Treatment Costs'!$A$4,'Treatment Costs'!$K$4,'Yield &amp; Quality'!D13='Treatment Costs'!$A$5,'Treatment Costs'!$K$5,'Yield &amp; Quality'!D13='Treatment Costs'!$A$6,'Treatment Costs'!$K$6,'Yield &amp; Quality'!D13='Treatment Costs'!$A$7,'Treatment Costs'!$K$7,'Yield &amp; Quality'!D13='Treatment Costs'!$A$8,'Treatment Costs'!$K$8,'Yield &amp; Quality'!D13='Treatment Costs'!$A$9,'Treatment Costs'!$K$9,'Yield &amp; Quality'!D13='Treatment Costs'!$A$10,'Treatment Costs'!$K$10,'Yield &amp; Quality'!D13='Treatment Costs'!$A$11,'Treatment Costs'!$K$11,'Yield &amp; Quality'!D13='Treatment Costs'!$A$12,'Treatment Costs'!$K$12,'Yield &amp; Quality'!D13='Treatment Costs'!$A$13,'Treatment Costs'!$K$13,'Yield &amp; Quality'!D13='Treatment Costs'!$A$14,'Treatment Costs'!$K$14,'Yield &amp; Quality'!D13='Treatment Costs'!$A$15,'Treatment Costs'!$K$15,'Yield &amp; Quality'!D13='Treatment Costs'!$A$16,'Treatment Costs'!$K$16)</f>
        <v>96.717857142857142</v>
      </c>
      <c r="Y18" s="8" cm="1">
        <f t="array" ref="Y18">_xlfn.IFS('Yield &amp; Quality'!E13='Treatment Costs'!$A$3,'Treatment Costs'!$W$3,'Yield &amp; Quality'!E13='Treatment Costs'!$A$4,'Treatment Costs'!$W$4,'Yield &amp; Quality'!E13='Treatment Costs'!$A$5,'Treatment Costs'!$W$5,'Yield &amp; Quality'!E13='Treatment Costs'!$A$6,'Treatment Costs'!$W$6,'Yield &amp; Quality'!E13='Treatment Costs'!$A$7,'Treatment Costs'!$W$7,'Yield &amp; Quality'!E13='Treatment Costs'!$A$8,'Treatment Costs'!$W$8,'Yield &amp; Quality'!E13='Treatment Costs'!$A$9,'Treatment Costs'!$W$9,'Yield &amp; Quality'!E13='Treatment Costs'!$A$10,'Treatment Costs'!$W$10,'Yield &amp; Quality'!E13='Treatment Costs'!$A$11,'Treatment Costs'!$W$11,'Yield &amp; Quality'!E13='Treatment Costs'!$A$12,'Treatment Costs'!$W$12,'Yield &amp; Quality'!E13='Treatment Costs'!$A$13,'Treatment Costs'!$W$13,'Yield &amp; Quality'!E13='Treatment Costs'!$A$14,'Treatment Costs'!$W$14,'Yield &amp; Quality'!E13='Treatment Costs'!$A$15,'Treatment Costs'!$W$15,'Yield &amp; Quality'!E13='Treatment Costs'!$A$16,'Treatment Costs'!$W$16)</f>
        <v>167.54642857142858</v>
      </c>
      <c r="AA18" s="66">
        <f>(('Yield &amp; Quality'!G13*((100-'Partial Returns'!G18)/100))*($C$3+L18))+($C$4*'Yield &amp; Quality'!AA13)-V18</f>
        <v>645.96050039261877</v>
      </c>
      <c r="AB18" s="7">
        <f>(('Yield &amp; Quality'!H13*((100-'Partial Returns'!H18)/100))*($C$3+M18))+($C$4*'Yield &amp; Quality'!AB13)-W18</f>
        <v>622.90635967796925</v>
      </c>
      <c r="AC18" s="7">
        <f>(('Yield &amp; Quality'!I13*((100-'Partial Returns'!I18)/100))*($C$3+N18))+($C$4*'Yield &amp; Quality'!AC13)-X18</f>
        <v>1074.5804682780345</v>
      </c>
      <c r="AD18" s="8">
        <f>(('Yield &amp; Quality'!J13*((100-'Partial Returns'!J18)/100))*($C$3+O18))+($C$4*'Yield &amp; Quality'!AD13)-Y18</f>
        <v>720.00504656519274</v>
      </c>
    </row>
    <row r="19" spans="1:30" x14ac:dyDescent="0.25">
      <c r="A19">
        <v>2.4</v>
      </c>
      <c r="B19" s="66">
        <f>($C$3*'Yield &amp; Quality'!G14)+($C$4*'Yield &amp; Quality'!AA14)</f>
        <v>918.50519764715011</v>
      </c>
      <c r="C19" s="7">
        <f>($C$3*'Yield &amp; Quality'!H14)+($C$4*'Yield &amp; Quality'!AB14)</f>
        <v>930.46976161254736</v>
      </c>
      <c r="D19" s="7">
        <f>($C$3*'Yield &amp; Quality'!I14)+($C$4*'Yield &amp; Quality'!AC14)</f>
        <v>980.31366097265288</v>
      </c>
      <c r="E19" s="8">
        <f>($C$3*'Yield &amp; Quality'!J14)+($C$4*'Yield &amp; Quality'!AD14)</f>
        <v>1118.1224275963959</v>
      </c>
      <c r="G19" s="61" cm="1">
        <f t="array" ref="G19">_xlfn.IFS('Yield &amp; Quality'!L14&lt;'Dockage Schedule'!$C$29,0,'Yield &amp; Quality'!L14&lt;'Dockage Schedule'!$C$30,'Dockage Schedule'!$M$29,'Yield &amp; Quality'!L14&lt;'Dockage Schedule'!$C$31,'Dockage Schedule'!$M$30,'Yield &amp; Quality'!L14&lt;'Dockage Schedule'!$C$32,'Dockage Schedule'!$M$31,'Yield &amp; Quality'!L14&lt;'Dockage Schedule'!$C$33,'Dockage Schedule'!$M$32,'Yield &amp; Quality'!L14&lt;'Dockage Schedule'!$C$34,'Dockage Schedule'!$M$33,'Yield &amp; Quality'!L14&lt;'Dockage Schedule'!$C$35,'Dockage Schedule'!$M$34,'Yield &amp; Quality'!L14&lt;'Dockage Schedule'!$C$36,'Dockage Schedule'!$M$35,'Yield &amp; Quality'!L14&lt;'Dockage Schedule'!$C$37,'Dockage Schedule'!$M$36,'Yield &amp; Quality'!L14&lt;'Dockage Schedule'!$C$38,'Dockage Schedule'!$M$37,'Yield &amp; Quality'!L14&lt;'Dockage Schedule'!$C$39,'Dockage Schedule'!$M$38,'Yield &amp; Quality'!L14&lt;'Dockage Schedule'!$C$40,'Dockage Schedule'!$M$39,'Yield &amp; Quality'!L14&lt;'Dockage Schedule'!$C$41,'Dockage Schedule'!$M$40,'Yield &amp; Quality'!L14&lt;'Dockage Schedule'!$C$42,'Dockage Schedule'!$M$41,'Yield &amp; Quality'!L14&lt;'Dockage Schedule'!$C$43,'Dockage Schedule'!$M$42,'Yield &amp; Quality'!L14&lt;'Dockage Schedule'!$C$44,'Dockage Schedule'!$M$43,'Yield &amp; Quality'!L14&lt;'Dockage Schedule'!$C$45,'Dockage Schedule'!$M$44,'Yield &amp; Quality'!L14&lt;'Dockage Schedule'!$C$46,'Dockage Schedule'!$M$45,'Yield &amp; Quality'!L14&lt;'Dockage Schedule'!$C$47,'Dockage Schedule'!$M$46,'Yield &amp; Quality'!L14&lt;'Dockage Schedule'!$C$48,'Dockage Schedule'!$M$47,'Yield &amp; Quality'!L14&lt;'Dockage Schedule'!$C$49,'Dockage Schedule'!M44,'Yield &amp; Quality'!L14&gt;='Dockage Schedule'!$C$49,'Dockage Schedule'!$M$49)</f>
        <v>0</v>
      </c>
      <c r="H19" cm="1">
        <f t="array" ref="H19">_xlfn.IFS('Yield &amp; Quality'!M14&lt;'Dockage Schedule'!$C$29,0,'Yield &amp; Quality'!M14&lt;'Dockage Schedule'!$C$30,'Dockage Schedule'!$M$29,'Yield &amp; Quality'!M14&lt;'Dockage Schedule'!$C$31,'Dockage Schedule'!$M$30,'Yield &amp; Quality'!M14&lt;'Dockage Schedule'!$C$32,'Dockage Schedule'!$M$31,'Yield &amp; Quality'!M14&lt;'Dockage Schedule'!$C$33,'Dockage Schedule'!$M$32,'Yield &amp; Quality'!M14&lt;'Dockage Schedule'!$C$34,'Dockage Schedule'!$M$33,'Yield &amp; Quality'!M14&lt;'Dockage Schedule'!$C$35,'Dockage Schedule'!$M$34,'Yield &amp; Quality'!M14&lt;'Dockage Schedule'!$C$36,'Dockage Schedule'!$M$35,'Yield &amp; Quality'!M14&lt;'Dockage Schedule'!$C$37,'Dockage Schedule'!$M$36,'Yield &amp; Quality'!M14&lt;'Dockage Schedule'!$C$38,'Dockage Schedule'!$M$37,'Yield &amp; Quality'!M14&lt;'Dockage Schedule'!$C$39,'Dockage Schedule'!$M$38,'Yield &amp; Quality'!M14&lt;'Dockage Schedule'!$C$40,'Dockage Schedule'!$M$39,'Yield &amp; Quality'!M14&lt;'Dockage Schedule'!$C$41,'Dockage Schedule'!$M$40,'Yield &amp; Quality'!M14&lt;'Dockage Schedule'!$C$42,'Dockage Schedule'!$M$41,'Yield &amp; Quality'!M14&lt;'Dockage Schedule'!$C$43,'Dockage Schedule'!$M$42,'Yield &amp; Quality'!M14&lt;'Dockage Schedule'!$C$44,'Dockage Schedule'!$M$43,'Yield &amp; Quality'!M14&lt;'Dockage Schedule'!$C$45,'Dockage Schedule'!$M$44,'Yield &amp; Quality'!M14&lt;'Dockage Schedule'!$C$46,'Dockage Schedule'!$M$45,'Yield &amp; Quality'!M14&lt;'Dockage Schedule'!$C$47,'Dockage Schedule'!$M$46,'Yield &amp; Quality'!M14&lt;'Dockage Schedule'!$C$48,'Dockage Schedule'!$M$47,'Yield &amp; Quality'!M14&lt;'Dockage Schedule'!$C$49,'Dockage Schedule'!N44,'Yield &amp; Quality'!M14&gt;='Dockage Schedule'!$C$49,'Dockage Schedule'!$M$49)</f>
        <v>0</v>
      </c>
      <c r="I19" cm="1">
        <f t="array" ref="I19">_xlfn.IFS('Yield &amp; Quality'!N14&lt;'Dockage Schedule'!$C$29,0,'Yield &amp; Quality'!N14&lt;'Dockage Schedule'!$C$30,'Dockage Schedule'!$M$29,'Yield &amp; Quality'!N14&lt;'Dockage Schedule'!$C$31,'Dockage Schedule'!$M$30,'Yield &amp; Quality'!N14&lt;'Dockage Schedule'!$C$32,'Dockage Schedule'!$M$31,'Yield &amp; Quality'!N14&lt;'Dockage Schedule'!$C$33,'Dockage Schedule'!$M$32,'Yield &amp; Quality'!N14&lt;'Dockage Schedule'!$C$34,'Dockage Schedule'!$M$33,'Yield &amp; Quality'!N14&lt;'Dockage Schedule'!$C$35,'Dockage Schedule'!$M$34,'Yield &amp; Quality'!N14&lt;'Dockage Schedule'!$C$36,'Dockage Schedule'!$M$35,'Yield &amp; Quality'!N14&lt;'Dockage Schedule'!$C$37,'Dockage Schedule'!$M$36,'Yield &amp; Quality'!N14&lt;'Dockage Schedule'!$C$38,'Dockage Schedule'!$M$37,'Yield &amp; Quality'!N14&lt;'Dockage Schedule'!$C$39,'Dockage Schedule'!$M$38,'Yield &amp; Quality'!N14&lt;'Dockage Schedule'!$C$40,'Dockage Schedule'!$M$39,'Yield &amp; Quality'!N14&lt;'Dockage Schedule'!$C$41,'Dockage Schedule'!$M$40,'Yield &amp; Quality'!N14&lt;'Dockage Schedule'!$C$42,'Dockage Schedule'!$M$41,'Yield &amp; Quality'!N14&lt;'Dockage Schedule'!$C$43,'Dockage Schedule'!$M$42,'Yield &amp; Quality'!N14&lt;'Dockage Schedule'!$C$44,'Dockage Schedule'!$M$43,'Yield &amp; Quality'!N14&lt;'Dockage Schedule'!$C$45,'Dockage Schedule'!$M$44,'Yield &amp; Quality'!N14&lt;'Dockage Schedule'!$C$46,'Dockage Schedule'!$M$45,'Yield &amp; Quality'!N14&lt;'Dockage Schedule'!$C$47,'Dockage Schedule'!$M$46,'Yield &amp; Quality'!N14&lt;'Dockage Schedule'!$C$48,'Dockage Schedule'!$M$47,'Yield &amp; Quality'!N14&lt;'Dockage Schedule'!$C$49,'Dockage Schedule'!O44,'Yield &amp; Quality'!N14&gt;='Dockage Schedule'!$C$49,'Dockage Schedule'!$M$49)</f>
        <v>0</v>
      </c>
      <c r="J19" s="62" cm="1">
        <f t="array" ref="J19">_xlfn.IFS('Yield &amp; Quality'!O14&lt;'Dockage Schedule'!$C$29,0,'Yield &amp; Quality'!O14&lt;'Dockage Schedule'!$C$30,'Dockage Schedule'!$M$29,'Yield &amp; Quality'!O14&lt;'Dockage Schedule'!$C$31,'Dockage Schedule'!$M$30,'Yield &amp; Quality'!O14&lt;'Dockage Schedule'!$C$32,'Dockage Schedule'!$M$31,'Yield &amp; Quality'!O14&lt;'Dockage Schedule'!$C$33,'Dockage Schedule'!$M$32,'Yield &amp; Quality'!O14&lt;'Dockage Schedule'!$C$34,'Dockage Schedule'!$M$33,'Yield &amp; Quality'!O14&lt;'Dockage Schedule'!$C$35,'Dockage Schedule'!$M$34,'Yield &amp; Quality'!O14&lt;'Dockage Schedule'!$C$36,'Dockage Schedule'!$M$35,'Yield &amp; Quality'!O14&lt;'Dockage Schedule'!$C$37,'Dockage Schedule'!$M$36,'Yield &amp; Quality'!O14&lt;'Dockage Schedule'!$C$38,'Dockage Schedule'!$M$37,'Yield &amp; Quality'!O14&lt;'Dockage Schedule'!$C$39,'Dockage Schedule'!$M$38,'Yield &amp; Quality'!O14&lt;'Dockage Schedule'!$C$40,'Dockage Schedule'!$M$39,'Yield &amp; Quality'!O14&lt;'Dockage Schedule'!$C$41,'Dockage Schedule'!$M$40,'Yield &amp; Quality'!O14&lt;'Dockage Schedule'!$C$42,'Dockage Schedule'!$M$41,'Yield &amp; Quality'!O14&lt;'Dockage Schedule'!$C$43,'Dockage Schedule'!$M$42,'Yield &amp; Quality'!O14&lt;'Dockage Schedule'!$C$44,'Dockage Schedule'!$M$43,'Yield &amp; Quality'!O14&lt;'Dockage Schedule'!$C$45,'Dockage Schedule'!$M$44,'Yield &amp; Quality'!O14&lt;'Dockage Schedule'!$C$46,'Dockage Schedule'!$M$45,'Yield &amp; Quality'!O14&lt;'Dockage Schedule'!$C$47,'Dockage Schedule'!$M$46,'Yield &amp; Quality'!O14&lt;'Dockage Schedule'!$C$48,'Dockage Schedule'!$M$47,'Yield &amp; Quality'!O14&lt;'Dockage Schedule'!$C$49,'Dockage Schedule'!P44,'Yield &amp; Quality'!O14&gt;='Dockage Schedule'!$C$49,'Dockage Schedule'!$M$49)</f>
        <v>0</v>
      </c>
      <c r="L19" s="67" cm="1">
        <f t="array" ref="L19">_xlfn.IFS('Yield &amp; Quality'!Q14&gt;='Dockage Schedule'!$P$4,'Dockage Schedule'!$AA$4,'Yield &amp; Quality'!Q14&gt;='Dockage Schedule'!$P$5,'Dockage Schedule'!$AA$5,'Yield &amp; Quality'!Q14&gt;='Dockage Schedule'!$P$6,'Dockage Schedule'!$AA$6,'Yield &amp; Quality'!Q14&gt;='Dockage Schedule'!$P$7,'Dockage Schedule'!$AA$7,'Yield &amp; Quality'!Q14&gt;='Dockage Schedule'!$P$8,'Dockage Schedule'!$AA$8,'Yield &amp; Quality'!Q14&gt;='Dockage Schedule'!$P$9,'Dockage Schedule'!$AA$9,'Yield &amp; Quality'!Q14&gt;='Dockage Schedule'!$P$10,'Dockage Schedule'!$AA$10,'Yield &amp; Quality'!Q14&gt;='Dockage Schedule'!$P$11,'Dockage Schedule'!$AA$11,'Yield &amp; Quality'!Q14&gt;='Dockage Schedule'!$P$12,'Dockage Schedule'!$AA$12,'Yield &amp; Quality'!Q14&gt;='Dockage Schedule'!$P$13,'Dockage Schedule'!$AA$13,'Yield &amp; Quality'!Q14&gt;='Dockage Schedule'!$P$14,'Dockage Schedule'!$AA$14,'Yield &amp; Quality'!Q14&gt;='Dockage Schedule'!$P$15,'Dockage Schedule'!$AA$15,'Yield &amp; Quality'!Q14&gt;='Dockage Schedule'!$P$16,'Dockage Schedule'!$AA$16,'Yield &amp; Quality'!Q14&gt;='Dockage Schedule'!$P$17,'Dockage Schedule'!$AA$17,'Yield &amp; Quality'!Q14&gt;='Dockage Schedule'!$P$18,'Dockage Schedule'!$AA$18,'Yield &amp; Quality'!Q14&gt;='Dockage Schedule'!$P$19,'Dockage Schedule'!$AA$19,'Yield &amp; Quality'!Q14&gt;='Dockage Schedule'!$P$20,'Dockage Schedule'!$AA$20,'Yield &amp; Quality'!Q14&gt;='Dockage Schedule'!$P$21,'Dockage Schedule'!$AA$21,'Yield &amp; Quality'!Q14&gt;='Dockage Schedule'!$P$22,'Dockage Schedule'!$AA$22,'Yield &amp; Quality'!Q14&gt;='Dockage Schedule'!$P$23,'Dockage Schedule'!$AA$23,'Yield &amp; Quality'!Q14&gt;='Dockage Schedule'!$P$24,'Dockage Schedule'!$AA$24,'Yield &amp; Quality'!Q14&gt;='Dockage Schedule'!$P$25,'Dockage Schedule'!$AA$25,'Yield &amp; Quality'!Q14&gt;='Dockage Schedule'!$P$26,'Dockage Schedule'!$AA$26,'Yield &amp; Quality'!Q14&gt;='Dockage Schedule'!$P$27,'Dockage Schedule'!$AA$27,'Yield &amp; Quality'!Q14&lt;'Dockage Schedule'!$P$27,'Dockage Schedule'!$AA$27)+_xlfn.IFS('Yield &amp; Quality'!V14&lt;'Dockage Schedule'!$AD$4,'Dockage Schedule'!$AN$3,'Yield &amp; Quality'!V14&lt;'Dockage Schedule'!$AD$5,'Dockage Schedule'!$AN$4,'Yield &amp; Quality'!V14&lt;'Dockage Schedule'!$AD$6,'Dockage Schedule'!$AN$5,'Yield &amp; Quality'!V14&lt;'Dockage Schedule'!$AD$7,'Dockage Schedule'!$AN$6,'Yield &amp; Quality'!V14&lt;'Dockage Schedule'!$AD$8,'Dockage Schedule'!$AN$7,'Yield &amp; Quality'!V14&lt;'Dockage Schedule'!$AD$9,'Dockage Schedule'!$AN$8,'Yield &amp; Quality'!V14&lt;'Dockage Schedule'!$AD$10,'Dockage Schedule'!$AN$9,'Yield &amp; Quality'!V14&lt;'Dockage Schedule'!$AD$11,'Dockage Schedule'!$AN$10,'Yield &amp; Quality'!V14&lt;'Dockage Schedule'!$AD$12,'Dockage Schedule'!$AN$11,'Yield &amp; Quality'!V14&lt;'Dockage Schedule'!$AD$13,'Dockage Schedule'!$AN$12,'Yield &amp; Quality'!V14&lt;'Dockage Schedule'!$AD$14,'Dockage Schedule'!$AN$13,'Yield &amp; Quality'!V14&lt;'Dockage Schedule'!$AD$15,'Dockage Schedule'!$AN$14,'Yield &amp; Quality'!V14&lt;'Dockage Schedule'!$AD$16,'Dockage Schedule'!$AN$15,'Yield &amp; Quality'!V14&lt;'Dockage Schedule'!$AD$17,'Dockage Schedule'!$AN$16,'Yield &amp; Quality'!V14&lt;'Dockage Schedule'!$AD$18,'Dockage Schedule'!$AN$17,'Yield &amp; Quality'!V14&lt;'Dockage Schedule'!$AD$19,'Dockage Schedule'!$AN$18,'Yield &amp; Quality'!V14&lt;'Dockage Schedule'!$AD$20,'Dockage Schedule'!$AN$19,'Yield &amp; Quality'!V14&lt;'Dockage Schedule'!$AD$21,'Dockage Schedule'!$AN$20,'Yield &amp; Quality'!V14&lt;'Dockage Schedule'!$AD$21,'Dockage Schedule'!$AN$22,'Yield &amp; Quality'!V14&lt;'Dockage Schedule'!$AD$22,'Dockage Schedule'!$AN$23,'Yield &amp; Quality'!V14&lt;'Dockage Schedule'!$AD$24,'Dockage Schedule'!$AN$24,'Yield &amp; Quality'!V14&lt;'Dockage Schedule'!$AD$25,'Dockage Schedule'!$AN$24,'Yield &amp; Quality'!V14&gt;='Dockage Schedule'!$AD$25,-500)-_xlfn.IFS('Yield &amp; Quality'!L14&lt;'Dockage Schedule'!$C$4,0,'Yield &amp; Quality'!L14&lt;'Dockage Schedule'!$C$5,'Dockage Schedule'!$M$4,'Yield &amp; Quality'!L14&lt;'Dockage Schedule'!$C$6,'Dockage Schedule'!$M$5,'Yield &amp; Quality'!L14&lt;'Dockage Schedule'!$C$6,'Dockage Schedule'!$M$7,'Yield &amp; Quality'!L14&lt;'Dockage Schedule'!$C$7,'Dockage Schedule'!$M$8,'Yield &amp; Quality'!L14&lt;'Dockage Schedule'!$C$8,'Dockage Schedule'!$M$9,'Yield &amp; Quality'!L14&lt;'Dockage Schedule'!$C$10,'Dockage Schedule'!$M$9,'Yield &amp; Quality'!L14&lt;'Dockage Schedule'!$C$10,'Dockage Schedule'!$M$11,'Yield &amp; Quality'!L14&lt;'Dockage Schedule'!$C$12,'Dockage Schedule'!$M$11,'Yield &amp; Quality'!L14&lt;'Dockage Schedule'!$C$13,'Dockage Schedule'!$M$12,'Yield &amp; Quality'!L14&lt;'Dockage Schedule'!$C$14,'Dockage Schedule'!$M$13,'Yield &amp; Quality'!L14&lt;'Dockage Schedule'!$C$15,'Dockage Schedule'!$M$14,'Yield &amp; Quality'!L14&lt;'Dockage Schedule'!$C$16,'Dockage Schedule'!$M$15,'Yield &amp; Quality'!L14&lt;'Dockage Schedule'!$C$17,'Dockage Schedule'!$M$16,'Yield &amp; Quality'!L14&lt;'Dockage Schedule'!$C$18,'Dockage Schedule'!$M$17,'Yield &amp; Quality'!L14&lt;'Dockage Schedule'!$C$19,'Dockage Schedule'!$M$18,'Yield &amp; Quality'!L14&lt;'Dockage Schedule'!$C$20,'Dockage Schedule'!$M$19,'Yield &amp; Quality'!L14&lt;'Dockage Schedule'!$C$21,'Dockage Schedule'!$M$20,'Yield &amp; Quality'!L14&lt;'Dockage Schedule'!$C$22,'Dockage Schedule'!$M$21,'Yield &amp; Quality'!L14&lt;'Dockage Schedule'!$C$23,'Dockage Schedule'!$M$22,'Yield &amp; Quality'!L14&lt;'Dockage Schedule'!$C$24,'Dockage Schedule'!$M$23,'Yield &amp; Quality'!L14&gt;='Dockage Schedule'!C20,'Dockage Schedule'!M20)</f>
        <v>-0.22500000000000001</v>
      </c>
      <c r="M19" s="29" cm="1">
        <f t="array" ref="M19">_xlfn.IFS('Yield &amp; Quality'!R14&gt;='Dockage Schedule'!$P$4,'Dockage Schedule'!$AA$4,'Yield &amp; Quality'!R14&gt;='Dockage Schedule'!$P$5,'Dockage Schedule'!$AA$5,'Yield &amp; Quality'!R14&gt;='Dockage Schedule'!$P$6,'Dockage Schedule'!$AA$6,'Yield &amp; Quality'!R14&gt;='Dockage Schedule'!$P$7,'Dockage Schedule'!$AA$7,'Yield &amp; Quality'!R14&gt;='Dockage Schedule'!$P$8,'Dockage Schedule'!$AA$8,'Yield &amp; Quality'!R14&gt;='Dockage Schedule'!$P$9,'Dockage Schedule'!$AA$9,'Yield &amp; Quality'!R14&gt;='Dockage Schedule'!$P$10,'Dockage Schedule'!$AA$10,'Yield &amp; Quality'!R14&gt;='Dockage Schedule'!$P$11,'Dockage Schedule'!$AA$11,'Yield &amp; Quality'!R14&gt;='Dockage Schedule'!$P$12,'Dockage Schedule'!$AA$12,'Yield &amp; Quality'!R14&gt;='Dockage Schedule'!$P$13,'Dockage Schedule'!$AA$13,'Yield &amp; Quality'!R14&gt;='Dockage Schedule'!$P$14,'Dockage Schedule'!$AA$14,'Yield &amp; Quality'!R14&gt;='Dockage Schedule'!$P$15,'Dockage Schedule'!$AA$15,'Yield &amp; Quality'!R14&gt;='Dockage Schedule'!$P$16,'Dockage Schedule'!$AA$16,'Yield &amp; Quality'!R14&gt;='Dockage Schedule'!$P$17,'Dockage Schedule'!$AA$17,'Yield &amp; Quality'!R14&gt;='Dockage Schedule'!$P$18,'Dockage Schedule'!$AA$18,'Yield &amp; Quality'!R14&gt;='Dockage Schedule'!$P$19,'Dockage Schedule'!$AA$19,'Yield &amp; Quality'!R14&gt;='Dockage Schedule'!$P$20,'Dockage Schedule'!$AA$20,'Yield &amp; Quality'!R14&gt;='Dockage Schedule'!$P$21,'Dockage Schedule'!$AA$21,'Yield &amp; Quality'!R14&gt;='Dockage Schedule'!$P$22,'Dockage Schedule'!$AA$22,'Yield &amp; Quality'!R14&gt;='Dockage Schedule'!$P$23,'Dockage Schedule'!$AA$23,'Yield &amp; Quality'!R14&gt;='Dockage Schedule'!$P$24,'Dockage Schedule'!$AA$24,'Yield &amp; Quality'!R14&gt;='Dockage Schedule'!$P$25,'Dockage Schedule'!$AA$25,'Yield &amp; Quality'!R14&gt;='Dockage Schedule'!$P$26,'Dockage Schedule'!$AA$26,'Yield &amp; Quality'!R14&gt;='Dockage Schedule'!$P$27,'Dockage Schedule'!$AA$27,'Yield &amp; Quality'!R14&lt;'Dockage Schedule'!$P$27,'Dockage Schedule'!$AA$27)+_xlfn.IFS('Yield &amp; Quality'!W14&lt;'Dockage Schedule'!$AD$4,'Dockage Schedule'!$AN$3,'Yield &amp; Quality'!W14&lt;'Dockage Schedule'!$AD$5,'Dockage Schedule'!$AN$4,'Yield &amp; Quality'!W14&lt;'Dockage Schedule'!$AD$6,'Dockage Schedule'!$AN$5,'Yield &amp; Quality'!W14&lt;'Dockage Schedule'!$AD$7,'Dockage Schedule'!$AN$6,'Yield &amp; Quality'!W14&lt;'Dockage Schedule'!$AD$8,'Dockage Schedule'!$AN$7,'Yield &amp; Quality'!W14&lt;'Dockage Schedule'!$AD$9,'Dockage Schedule'!$AN$8,'Yield &amp; Quality'!W14&lt;'Dockage Schedule'!$AD$10,'Dockage Schedule'!$AN$9,'Yield &amp; Quality'!W14&lt;'Dockage Schedule'!$AD$11,'Dockage Schedule'!$AN$10,'Yield &amp; Quality'!W14&lt;'Dockage Schedule'!$AD$12,'Dockage Schedule'!$AN$11,'Yield &amp; Quality'!W14&lt;'Dockage Schedule'!$AD$13,'Dockage Schedule'!$AN$12,'Yield &amp; Quality'!W14&lt;'Dockage Schedule'!$AD$14,'Dockage Schedule'!$AN$13,'Yield &amp; Quality'!W14&lt;'Dockage Schedule'!$AD$15,'Dockage Schedule'!$AN$14,'Yield &amp; Quality'!W14&lt;'Dockage Schedule'!$AD$16,'Dockage Schedule'!$AN$15,'Yield &amp; Quality'!W14&lt;'Dockage Schedule'!$AD$17,'Dockage Schedule'!$AN$16,'Yield &amp; Quality'!W14&lt;'Dockage Schedule'!$AD$18,'Dockage Schedule'!$AN$17,'Yield &amp; Quality'!W14&lt;'Dockage Schedule'!$AD$19,'Dockage Schedule'!$AN$18,'Yield &amp; Quality'!W14&lt;'Dockage Schedule'!$AD$20,'Dockage Schedule'!$AN$19,'Yield &amp; Quality'!W14&lt;'Dockage Schedule'!$AD$21,'Dockage Schedule'!$AN$20,'Yield &amp; Quality'!W14&lt;'Dockage Schedule'!$AD$21,'Dockage Schedule'!$AN$22,'Yield &amp; Quality'!W14&lt;'Dockage Schedule'!$AD$22,'Dockage Schedule'!$AN$23,'Yield &amp; Quality'!W14&lt;'Dockage Schedule'!$AD$24,'Dockage Schedule'!$AN$24,'Yield &amp; Quality'!W14&lt;'Dockage Schedule'!$AD$25,'Dockage Schedule'!$AN$24,'Yield &amp; Quality'!W14&gt;='Dockage Schedule'!$AD$25,-500)-_xlfn.IFS('Yield &amp; Quality'!M14&lt;'Dockage Schedule'!$C$4,0,'Yield &amp; Quality'!M14&lt;'Dockage Schedule'!$C$5,'Dockage Schedule'!$M$4,'Yield &amp; Quality'!M14&lt;'Dockage Schedule'!$C$6,'Dockage Schedule'!$M$5,'Yield &amp; Quality'!M14&lt;'Dockage Schedule'!$C$6,'Dockage Schedule'!$M$7,'Yield &amp; Quality'!M14&lt;'Dockage Schedule'!$C$7,'Dockage Schedule'!$M$8,'Yield &amp; Quality'!M14&lt;'Dockage Schedule'!$C$8,'Dockage Schedule'!$M$9,'Yield &amp; Quality'!M14&lt;'Dockage Schedule'!$C$10,'Dockage Schedule'!$M$9,'Yield &amp; Quality'!M14&lt;'Dockage Schedule'!$C$10,'Dockage Schedule'!$M$11,'Yield &amp; Quality'!M14&lt;'Dockage Schedule'!$C$12,'Dockage Schedule'!$M$11,'Yield &amp; Quality'!M14&lt;'Dockage Schedule'!$C$13,'Dockage Schedule'!$M$12,'Yield &amp; Quality'!M14&lt;'Dockage Schedule'!$C$14,'Dockage Schedule'!$M$13,'Yield &amp; Quality'!M14&lt;'Dockage Schedule'!$C$15,'Dockage Schedule'!$M$14,'Yield &amp; Quality'!M14&lt;'Dockage Schedule'!$C$16,'Dockage Schedule'!$M$15,'Yield &amp; Quality'!M14&lt;'Dockage Schedule'!$C$17,'Dockage Schedule'!$M$16,'Yield &amp; Quality'!M14&lt;'Dockage Schedule'!$C$18,'Dockage Schedule'!$M$17,'Yield &amp; Quality'!M14&lt;'Dockage Schedule'!$C$19,'Dockage Schedule'!$M$18,'Yield &amp; Quality'!M14&lt;'Dockage Schedule'!$C$20,'Dockage Schedule'!$M$19,'Yield &amp; Quality'!M14&lt;'Dockage Schedule'!$C$21,'Dockage Schedule'!$M$20,'Yield &amp; Quality'!M14&lt;'Dockage Schedule'!$C$22,'Dockage Schedule'!$M$21,'Yield &amp; Quality'!M14&lt;'Dockage Schedule'!$C$23,'Dockage Schedule'!$M$22,'Yield &amp; Quality'!M14&lt;'Dockage Schedule'!$C$24,'Dockage Schedule'!$M$23,'Yield &amp; Quality'!M14&gt;='Dockage Schedule'!D20,'Dockage Schedule'!N20)</f>
        <v>-0.03</v>
      </c>
      <c r="N19" s="29" cm="1">
        <f t="array" ref="N19">_xlfn.IFS('Yield &amp; Quality'!S14&gt;='Dockage Schedule'!$P$4,'Dockage Schedule'!$AA$4,'Yield &amp; Quality'!S14&gt;='Dockage Schedule'!$P$5,'Dockage Schedule'!$AA$5,'Yield &amp; Quality'!S14&gt;='Dockage Schedule'!$P$6,'Dockage Schedule'!$AA$6,'Yield &amp; Quality'!S14&gt;='Dockage Schedule'!$P$7,'Dockage Schedule'!$AA$7,'Yield &amp; Quality'!S14&gt;='Dockage Schedule'!$P$8,'Dockage Schedule'!$AA$8,'Yield &amp; Quality'!S14&gt;='Dockage Schedule'!$P$9,'Dockage Schedule'!$AA$9,'Yield &amp; Quality'!S14&gt;='Dockage Schedule'!$P$10,'Dockage Schedule'!$AA$10,'Yield &amp; Quality'!S14&gt;='Dockage Schedule'!$P$11,'Dockage Schedule'!$AA$11,'Yield &amp; Quality'!S14&gt;='Dockage Schedule'!$P$12,'Dockage Schedule'!$AA$12,'Yield &amp; Quality'!S14&gt;='Dockage Schedule'!$P$13,'Dockage Schedule'!$AA$13,'Yield &amp; Quality'!S14&gt;='Dockage Schedule'!$P$14,'Dockage Schedule'!$AA$14,'Yield &amp; Quality'!S14&gt;='Dockage Schedule'!$P$15,'Dockage Schedule'!$AA$15,'Yield &amp; Quality'!S14&gt;='Dockage Schedule'!$P$16,'Dockage Schedule'!$AA$16,'Yield &amp; Quality'!S14&gt;='Dockage Schedule'!$P$17,'Dockage Schedule'!$AA$17,'Yield &amp; Quality'!S14&gt;='Dockage Schedule'!$P$18,'Dockage Schedule'!$AA$18,'Yield &amp; Quality'!S14&gt;='Dockage Schedule'!$P$19,'Dockage Schedule'!$AA$19,'Yield &amp; Quality'!S14&gt;='Dockage Schedule'!$P$20,'Dockage Schedule'!$AA$20,'Yield &amp; Quality'!S14&gt;='Dockage Schedule'!$P$21,'Dockage Schedule'!$AA$21,'Yield &amp; Quality'!S14&gt;='Dockage Schedule'!$P$22,'Dockage Schedule'!$AA$22,'Yield &amp; Quality'!S14&gt;='Dockage Schedule'!$P$23,'Dockage Schedule'!$AA$23,'Yield &amp; Quality'!S14&gt;='Dockage Schedule'!$P$24,'Dockage Schedule'!$AA$24,'Yield &amp; Quality'!S14&gt;='Dockage Schedule'!$P$25,'Dockage Schedule'!$AA$25,'Yield &amp; Quality'!S14&gt;='Dockage Schedule'!$P$26,'Dockage Schedule'!$AA$26,'Yield &amp; Quality'!S14&gt;='Dockage Schedule'!$P$27,'Dockage Schedule'!$AA$27,'Yield &amp; Quality'!S14&lt;'Dockage Schedule'!$P$27,'Dockage Schedule'!$AA$27)+_xlfn.IFS('Yield &amp; Quality'!X14&lt;'Dockage Schedule'!$AD$4,'Dockage Schedule'!$AN$3,'Yield &amp; Quality'!X14&lt;'Dockage Schedule'!$AD$5,'Dockage Schedule'!$AN$4,'Yield &amp; Quality'!X14&lt;'Dockage Schedule'!$AD$6,'Dockage Schedule'!$AN$5,'Yield &amp; Quality'!X14&lt;'Dockage Schedule'!$AD$7,'Dockage Schedule'!$AN$6,'Yield &amp; Quality'!X14&lt;'Dockage Schedule'!$AD$8,'Dockage Schedule'!$AN$7,'Yield &amp; Quality'!X14&lt;'Dockage Schedule'!$AD$9,'Dockage Schedule'!$AN$8,'Yield &amp; Quality'!X14&lt;'Dockage Schedule'!$AD$10,'Dockage Schedule'!$AN$9,'Yield &amp; Quality'!X14&lt;'Dockage Schedule'!$AD$11,'Dockage Schedule'!$AN$10,'Yield &amp; Quality'!X14&lt;'Dockage Schedule'!$AD$12,'Dockage Schedule'!$AN$11,'Yield &amp; Quality'!X14&lt;'Dockage Schedule'!$AD$13,'Dockage Schedule'!$AN$12,'Yield &amp; Quality'!X14&lt;'Dockage Schedule'!$AD$14,'Dockage Schedule'!$AN$13,'Yield &amp; Quality'!X14&lt;'Dockage Schedule'!$AD$15,'Dockage Schedule'!$AN$14,'Yield &amp; Quality'!X14&lt;'Dockage Schedule'!$AD$16,'Dockage Schedule'!$AN$15,'Yield &amp; Quality'!X14&lt;'Dockage Schedule'!$AD$17,'Dockage Schedule'!$AN$16,'Yield &amp; Quality'!X14&lt;'Dockage Schedule'!$AD$18,'Dockage Schedule'!$AN$17,'Yield &amp; Quality'!X14&lt;'Dockage Schedule'!$AD$19,'Dockage Schedule'!$AN$18,'Yield &amp; Quality'!X14&lt;'Dockage Schedule'!$AD$20,'Dockage Schedule'!$AN$19,'Yield &amp; Quality'!X14&lt;'Dockage Schedule'!$AD$21,'Dockage Schedule'!$AN$20,'Yield &amp; Quality'!X14&lt;'Dockage Schedule'!$AD$21,'Dockage Schedule'!$AN$22,'Yield &amp; Quality'!X14&lt;'Dockage Schedule'!$AD$22,'Dockage Schedule'!$AN$23,'Yield &amp; Quality'!X14&lt;'Dockage Schedule'!$AD$24,'Dockage Schedule'!$AN$24,'Yield &amp; Quality'!X14&lt;'Dockage Schedule'!$AD$25,'Dockage Schedule'!$AN$24,'Yield &amp; Quality'!X14&gt;='Dockage Schedule'!$AD$25,-500)-_xlfn.IFS('Yield &amp; Quality'!N14&lt;'Dockage Schedule'!$C$4,0,'Yield &amp; Quality'!N14&lt;'Dockage Schedule'!$C$5,'Dockage Schedule'!$M$4,'Yield &amp; Quality'!N14&lt;'Dockage Schedule'!$C$6,'Dockage Schedule'!$M$5,'Yield &amp; Quality'!N14&lt;'Dockage Schedule'!$C$6,'Dockage Schedule'!$M$7,'Yield &amp; Quality'!N14&lt;'Dockage Schedule'!$C$7,'Dockage Schedule'!$M$8,'Yield &amp; Quality'!N14&lt;'Dockage Schedule'!$C$8,'Dockage Schedule'!$M$9,'Yield &amp; Quality'!N14&lt;'Dockage Schedule'!$C$10,'Dockage Schedule'!$M$9,'Yield &amp; Quality'!N14&lt;'Dockage Schedule'!$C$10,'Dockage Schedule'!$M$11,'Yield &amp; Quality'!N14&lt;'Dockage Schedule'!$C$12,'Dockage Schedule'!$M$11,'Yield &amp; Quality'!N14&lt;'Dockage Schedule'!$C$13,'Dockage Schedule'!$M$12,'Yield &amp; Quality'!N14&lt;'Dockage Schedule'!$C$14,'Dockage Schedule'!$M$13,'Yield &amp; Quality'!N14&lt;'Dockage Schedule'!$C$15,'Dockage Schedule'!$M$14,'Yield &amp; Quality'!N14&lt;'Dockage Schedule'!$C$16,'Dockage Schedule'!$M$15,'Yield &amp; Quality'!N14&lt;'Dockage Schedule'!$C$17,'Dockage Schedule'!$M$16,'Yield &amp; Quality'!N14&lt;'Dockage Schedule'!$C$18,'Dockage Schedule'!$M$17,'Yield &amp; Quality'!N14&lt;'Dockage Schedule'!$C$19,'Dockage Schedule'!$M$18,'Yield &amp; Quality'!N14&lt;'Dockage Schedule'!$C$20,'Dockage Schedule'!$M$19,'Yield &amp; Quality'!N14&lt;'Dockage Schedule'!$C$21,'Dockage Schedule'!$M$20,'Yield &amp; Quality'!N14&lt;'Dockage Schedule'!$C$22,'Dockage Schedule'!$M$21,'Yield &amp; Quality'!N14&lt;'Dockage Schedule'!$C$23,'Dockage Schedule'!$M$22,'Yield &amp; Quality'!N14&lt;'Dockage Schedule'!$C$24,'Dockage Schedule'!$M$23,'Yield &amp; Quality'!N14&gt;='Dockage Schedule'!E20,'Dockage Schedule'!O20)</f>
        <v>-0.18</v>
      </c>
      <c r="O19" s="68" cm="1">
        <f t="array" ref="O19">_xlfn.IFS('Yield &amp; Quality'!T14&gt;='Dockage Schedule'!$P$4,'Dockage Schedule'!$AA$4,'Yield &amp; Quality'!T14&gt;='Dockage Schedule'!$P$5,'Dockage Schedule'!$AA$5,'Yield &amp; Quality'!T14&gt;='Dockage Schedule'!$P$6,'Dockage Schedule'!$AA$6,'Yield &amp; Quality'!T14&gt;='Dockage Schedule'!$P$7,'Dockage Schedule'!$AA$7,'Yield &amp; Quality'!T14&gt;='Dockage Schedule'!$P$8,'Dockage Schedule'!$AA$8,'Yield &amp; Quality'!T14&gt;='Dockage Schedule'!$P$9,'Dockage Schedule'!$AA$9,'Yield &amp; Quality'!T14&gt;='Dockage Schedule'!$P$10,'Dockage Schedule'!$AA$10,'Yield &amp; Quality'!T14&gt;='Dockage Schedule'!$P$11,'Dockage Schedule'!$AA$11,'Yield &amp; Quality'!T14&gt;='Dockage Schedule'!$P$12,'Dockage Schedule'!$AA$12,'Yield &amp; Quality'!T14&gt;='Dockage Schedule'!$P$13,'Dockage Schedule'!$AA$13,'Yield &amp; Quality'!T14&gt;='Dockage Schedule'!$P$14,'Dockage Schedule'!$AA$14,'Yield &amp; Quality'!T14&gt;='Dockage Schedule'!$P$15,'Dockage Schedule'!$AA$15,'Yield &amp; Quality'!T14&gt;='Dockage Schedule'!$P$16,'Dockage Schedule'!$AA$16,'Yield &amp; Quality'!T14&gt;='Dockage Schedule'!$P$17,'Dockage Schedule'!$AA$17,'Yield &amp; Quality'!T14&gt;='Dockage Schedule'!$P$18,'Dockage Schedule'!$AA$18,'Yield &amp; Quality'!T14&gt;='Dockage Schedule'!$P$19,'Dockage Schedule'!$AA$19,'Yield &amp; Quality'!T14&gt;='Dockage Schedule'!$P$20,'Dockage Schedule'!$AA$20,'Yield &amp; Quality'!T14&gt;='Dockage Schedule'!$P$21,'Dockage Schedule'!$AA$21,'Yield &amp; Quality'!T14&gt;='Dockage Schedule'!$P$22,'Dockage Schedule'!$AA$22,'Yield &amp; Quality'!T14&gt;='Dockage Schedule'!$P$23,'Dockage Schedule'!$AA$23,'Yield &amp; Quality'!T14&gt;='Dockage Schedule'!$P$24,'Dockage Schedule'!$AA$24,'Yield &amp; Quality'!T14&gt;='Dockage Schedule'!$P$25,'Dockage Schedule'!$AA$25,'Yield &amp; Quality'!T14&gt;='Dockage Schedule'!$P$26,'Dockage Schedule'!$AA$26,'Yield &amp; Quality'!T14&gt;='Dockage Schedule'!$P$27,'Dockage Schedule'!$AA$27,'Yield &amp; Quality'!T14&lt;'Dockage Schedule'!$P$27,'Dockage Schedule'!$AA$27)+_xlfn.IFS('Yield &amp; Quality'!Y14&lt;'Dockage Schedule'!$AD$4,'Dockage Schedule'!$AN$3,'Yield &amp; Quality'!Y14&lt;'Dockage Schedule'!$AD$5,'Dockage Schedule'!$AN$4,'Yield &amp; Quality'!Y14&lt;'Dockage Schedule'!$AD$6,'Dockage Schedule'!$AN$5,'Yield &amp; Quality'!Y14&lt;'Dockage Schedule'!$AD$7,'Dockage Schedule'!$AN$6,'Yield &amp; Quality'!Y14&lt;'Dockage Schedule'!$AD$8,'Dockage Schedule'!$AN$7,'Yield &amp; Quality'!Y14&lt;'Dockage Schedule'!$AD$9,'Dockage Schedule'!$AN$8,'Yield &amp; Quality'!Y14&lt;'Dockage Schedule'!$AD$10,'Dockage Schedule'!$AN$9,'Yield &amp; Quality'!Y14&lt;'Dockage Schedule'!$AD$11,'Dockage Schedule'!$AN$10,'Yield &amp; Quality'!Y14&lt;'Dockage Schedule'!$AD$12,'Dockage Schedule'!$AN$11,'Yield &amp; Quality'!Y14&lt;'Dockage Schedule'!$AD$13,'Dockage Schedule'!$AN$12,'Yield &amp; Quality'!Y14&lt;'Dockage Schedule'!$AD$14,'Dockage Schedule'!$AN$13,'Yield &amp; Quality'!Y14&lt;'Dockage Schedule'!$AD$15,'Dockage Schedule'!$AN$14,'Yield &amp; Quality'!Y14&lt;'Dockage Schedule'!$AD$16,'Dockage Schedule'!$AN$15,'Yield &amp; Quality'!Y14&lt;'Dockage Schedule'!$AD$17,'Dockage Schedule'!$AN$16,'Yield &amp; Quality'!Y14&lt;'Dockage Schedule'!$AD$18,'Dockage Schedule'!$AN$17,'Yield &amp; Quality'!Y14&lt;'Dockage Schedule'!$AD$19,'Dockage Schedule'!$AN$18,'Yield &amp; Quality'!Y14&lt;'Dockage Schedule'!$AD$20,'Dockage Schedule'!$AN$19,'Yield &amp; Quality'!Y14&lt;'Dockage Schedule'!$AD$21,'Dockage Schedule'!$AN$20,'Yield &amp; Quality'!Y14&lt;'Dockage Schedule'!$AD$21,'Dockage Schedule'!$AN$22,'Yield &amp; Quality'!Y14&lt;'Dockage Schedule'!$AD$22,'Dockage Schedule'!$AN$23,'Yield &amp; Quality'!Y14&lt;'Dockage Schedule'!$AD$24,'Dockage Schedule'!$AN$24,'Yield &amp; Quality'!Y14&lt;'Dockage Schedule'!$AD$25,'Dockage Schedule'!$AN$24,'Yield &amp; Quality'!Y14&gt;='Dockage Schedule'!$AD$25,-500)-_xlfn.IFS('Yield &amp; Quality'!O14&lt;'Dockage Schedule'!$C$4,0,'Yield &amp; Quality'!O14&lt;'Dockage Schedule'!$C$5,'Dockage Schedule'!$M$4,'Yield &amp; Quality'!O14&lt;'Dockage Schedule'!$C$6,'Dockage Schedule'!$M$5,'Yield &amp; Quality'!O14&lt;'Dockage Schedule'!$C$6,'Dockage Schedule'!$M$7,'Yield &amp; Quality'!O14&lt;'Dockage Schedule'!$C$7,'Dockage Schedule'!$M$8,'Yield &amp; Quality'!O14&lt;'Dockage Schedule'!$C$8,'Dockage Schedule'!$M$9,'Yield &amp; Quality'!O14&lt;'Dockage Schedule'!$C$10,'Dockage Schedule'!$M$9,'Yield &amp; Quality'!O14&lt;'Dockage Schedule'!$C$10,'Dockage Schedule'!$M$11,'Yield &amp; Quality'!O14&lt;'Dockage Schedule'!$C$12,'Dockage Schedule'!$M$11,'Yield &amp; Quality'!O14&lt;'Dockage Schedule'!$C$13,'Dockage Schedule'!$M$12,'Yield &amp; Quality'!O14&lt;'Dockage Schedule'!$C$14,'Dockage Schedule'!$M$13,'Yield &amp; Quality'!O14&lt;'Dockage Schedule'!$C$15,'Dockage Schedule'!$M$14,'Yield &amp; Quality'!O14&lt;'Dockage Schedule'!$C$16,'Dockage Schedule'!$M$15,'Yield &amp; Quality'!O14&lt;'Dockage Schedule'!$C$17,'Dockage Schedule'!$M$16,'Yield &amp; Quality'!O14&lt;'Dockage Schedule'!$C$18,'Dockage Schedule'!$M$17,'Yield &amp; Quality'!O14&lt;'Dockage Schedule'!$C$19,'Dockage Schedule'!$M$18,'Yield &amp; Quality'!O14&lt;'Dockage Schedule'!$C$20,'Dockage Schedule'!$M$19,'Yield &amp; Quality'!O14&lt;'Dockage Schedule'!$C$21,'Dockage Schedule'!$M$20,'Yield &amp; Quality'!O14&lt;'Dockage Schedule'!$C$22,'Dockage Schedule'!$M$21,'Yield &amp; Quality'!O14&lt;'Dockage Schedule'!$C$23,'Dockage Schedule'!$M$22,'Yield &amp; Quality'!O14&lt;'Dockage Schedule'!$C$24,'Dockage Schedule'!$M$23,'Yield &amp; Quality'!O14&gt;='Dockage Schedule'!F20,'Dockage Schedule'!P20)</f>
        <v>-0.03</v>
      </c>
      <c r="Q19" s="66">
        <f>(('Yield &amp; Quality'!G14*((100-'Partial Returns'!G19)/100))*($C$3+L19))+($C$4*'Yield &amp; Quality'!AA14)</f>
        <v>900.20051012840008</v>
      </c>
      <c r="R19" s="7">
        <f>(('Yield &amp; Quality'!H14*((100-'Partial Returns'!H19)/100))*($C$3+M19))+($C$4*'Yield &amp; Quality'!AB14)</f>
        <v>927.49101786174731</v>
      </c>
      <c r="S19" s="7">
        <f>(('Yield &amp; Quality'!I14*((100-'Partial Returns'!I19)/100))*($C$3+N19))+($C$4*'Yield &amp; Quality'!AC14)</f>
        <v>961.7801717526529</v>
      </c>
      <c r="T19" s="8">
        <f>(('Yield &amp; Quality'!J14*((100-'Partial Returns'!J19)/100))*($C$3+O19))+($C$4*'Yield &amp; Quality'!AD14)</f>
        <v>1114.9346496013959</v>
      </c>
      <c r="U19" s="5"/>
      <c r="V19" s="66" cm="1">
        <f t="array" ref="V19">_xlfn.IFS('Yield &amp; Quality'!B14='Treatment Costs'!$A$3,'Treatment Costs'!$K$3,'Yield &amp; Quality'!B14='Treatment Costs'!$A$4,'Treatment Costs'!$K$4,'Yield &amp; Quality'!B14='Treatment Costs'!$A$5,'Treatment Costs'!$K$5,'Yield &amp; Quality'!B14='Treatment Costs'!$A$6,'Treatment Costs'!$K$6,'Yield &amp; Quality'!B14='Treatment Costs'!$A$7,'Treatment Costs'!$K$7,'Yield &amp; Quality'!B14='Treatment Costs'!$A$8,'Treatment Costs'!$K$8,'Yield &amp; Quality'!B14='Treatment Costs'!$A$9,'Treatment Costs'!$K$9,'Yield &amp; Quality'!B14='Treatment Costs'!$A$10,'Treatment Costs'!$K$10,'Yield &amp; Quality'!B14='Treatment Costs'!$A$11,'Treatment Costs'!$K$11,'Yield &amp; Quality'!B14='Treatment Costs'!$A$12,'Treatment Costs'!$K$12,'Yield &amp; Quality'!B14='Treatment Costs'!$A$13,'Treatment Costs'!$K$13,'Yield &amp; Quality'!B14='Treatment Costs'!$A$14,'Treatment Costs'!$K$14,'Yield &amp; Quality'!B14='Treatment Costs'!$A$15,'Treatment Costs'!$K$15,'Yield &amp; Quality'!B14='Treatment Costs'!$A$16,'Treatment Costs'!$K$16)</f>
        <v>102.18660714285714</v>
      </c>
      <c r="W19" s="7" cm="1">
        <f t="array" ref="W19">_xlfn.IFS('Yield &amp; Quality'!C14='Treatment Costs'!$A$3,'Treatment Costs'!$W$3,'Yield &amp; Quality'!C14='Treatment Costs'!$A$4,'Treatment Costs'!$W$4,'Yield &amp; Quality'!C14='Treatment Costs'!$A$5,'Treatment Costs'!$W$5,'Yield &amp; Quality'!C14='Treatment Costs'!$A$6,'Treatment Costs'!$W$6,'Yield &amp; Quality'!C14='Treatment Costs'!$A$7,'Treatment Costs'!$W$7,'Yield &amp; Quality'!C14='Treatment Costs'!$A$8,'Treatment Costs'!$W$8,'Yield &amp; Quality'!C14='Treatment Costs'!$A$9,'Treatment Costs'!$W$9,'Yield &amp; Quality'!C14='Treatment Costs'!$A$10,'Treatment Costs'!$W$10,'Yield &amp; Quality'!C14='Treatment Costs'!$A$11,'Treatment Costs'!$W$11,'Yield &amp; Quality'!C14='Treatment Costs'!$A$12,'Treatment Costs'!$W$12,'Yield &amp; Quality'!C14='Treatment Costs'!$A$13,'Treatment Costs'!$W$13,'Yield &amp; Quality'!C14='Treatment Costs'!$A$14,'Treatment Costs'!$W$14,'Yield &amp; Quality'!C14='Treatment Costs'!$A$15,'Treatment Costs'!$W$15,'Yield &amp; Quality'!C14='Treatment Costs'!$A$16,'Treatment Costs'!$W$16)</f>
        <v>155.79642857142858</v>
      </c>
      <c r="X19" s="7" cm="1">
        <f t="array" ref="X19">_xlfn.IFS('Yield &amp; Quality'!D14='Treatment Costs'!$A$3,'Treatment Costs'!$K$3,'Yield &amp; Quality'!D14='Treatment Costs'!$A$4,'Treatment Costs'!$K$4,'Yield &amp; Quality'!D14='Treatment Costs'!$A$5,'Treatment Costs'!$K$5,'Yield &amp; Quality'!D14='Treatment Costs'!$A$6,'Treatment Costs'!$K$6,'Yield &amp; Quality'!D14='Treatment Costs'!$A$7,'Treatment Costs'!$K$7,'Yield &amp; Quality'!D14='Treatment Costs'!$A$8,'Treatment Costs'!$K$8,'Yield &amp; Quality'!D14='Treatment Costs'!$A$9,'Treatment Costs'!$K$9,'Yield &amp; Quality'!D14='Treatment Costs'!$A$10,'Treatment Costs'!$K$10,'Yield &amp; Quality'!D14='Treatment Costs'!$A$11,'Treatment Costs'!$K$11,'Yield &amp; Quality'!D14='Treatment Costs'!$A$12,'Treatment Costs'!$K$12,'Yield &amp; Quality'!D14='Treatment Costs'!$A$13,'Treatment Costs'!$K$13,'Yield &amp; Quality'!D14='Treatment Costs'!$A$14,'Treatment Costs'!$K$14,'Yield &amp; Quality'!D14='Treatment Costs'!$A$15,'Treatment Costs'!$K$15,'Yield &amp; Quality'!D14='Treatment Costs'!$A$16,'Treatment Costs'!$K$16)</f>
        <v>102.18660714285714</v>
      </c>
      <c r="Y19" s="8" cm="1">
        <f t="array" ref="Y19">_xlfn.IFS('Yield &amp; Quality'!E14='Treatment Costs'!$A$3,'Treatment Costs'!$W$3,'Yield &amp; Quality'!E14='Treatment Costs'!$A$4,'Treatment Costs'!$W$4,'Yield &amp; Quality'!E14='Treatment Costs'!$A$5,'Treatment Costs'!$W$5,'Yield &amp; Quality'!E14='Treatment Costs'!$A$6,'Treatment Costs'!$W$6,'Yield &amp; Quality'!E14='Treatment Costs'!$A$7,'Treatment Costs'!$W$7,'Yield &amp; Quality'!E14='Treatment Costs'!$A$8,'Treatment Costs'!$W$8,'Yield &amp; Quality'!E14='Treatment Costs'!$A$9,'Treatment Costs'!$W$9,'Yield &amp; Quality'!E14='Treatment Costs'!$A$10,'Treatment Costs'!$W$10,'Yield &amp; Quality'!E14='Treatment Costs'!$A$11,'Treatment Costs'!$W$11,'Yield &amp; Quality'!E14='Treatment Costs'!$A$12,'Treatment Costs'!$W$12,'Yield &amp; Quality'!E14='Treatment Costs'!$A$13,'Treatment Costs'!$W$13,'Yield &amp; Quality'!E14='Treatment Costs'!$A$14,'Treatment Costs'!$W$14,'Yield &amp; Quality'!E14='Treatment Costs'!$A$15,'Treatment Costs'!$W$15,'Yield &amp; Quality'!E14='Treatment Costs'!$A$16,'Treatment Costs'!$W$16)</f>
        <v>166.89285714285714</v>
      </c>
      <c r="AA19" s="66">
        <f>(('Yield &amp; Quality'!G14*((100-'Partial Returns'!G19)/100))*($C$3+L19))+($C$4*'Yield &amp; Quality'!AA14)-V19</f>
        <v>798.01390298554293</v>
      </c>
      <c r="AB19" s="7">
        <f>(('Yield &amp; Quality'!H14*((100-'Partial Returns'!H19)/100))*($C$3+M19))+($C$4*'Yield &amp; Quality'!AB14)-W19</f>
        <v>771.69458929031873</v>
      </c>
      <c r="AC19" s="7">
        <f>(('Yield &amp; Quality'!I14*((100-'Partial Returns'!I19)/100))*($C$3+N19))+($C$4*'Yield &amp; Quality'!AC14)-X19</f>
        <v>859.59356460979575</v>
      </c>
      <c r="AD19" s="8">
        <f>(('Yield &amp; Quality'!J14*((100-'Partial Returns'!J19)/100))*($C$3+O19))+($C$4*'Yield &amp; Quality'!AD14)-Y19</f>
        <v>948.04179245853879</v>
      </c>
    </row>
    <row r="20" spans="1:30" x14ac:dyDescent="0.25">
      <c r="A20">
        <v>2.5</v>
      </c>
      <c r="B20" s="66">
        <f>($C$3*'Yield &amp; Quality'!G15)+($C$4*'Yield &amp; Quality'!AA15)</f>
        <v>855.84374290154005</v>
      </c>
      <c r="C20" s="7">
        <f>($C$3*'Yield &amp; Quality'!H15)+($C$4*'Yield &amp; Quality'!AB15)</f>
        <v>808.77386675658806</v>
      </c>
      <c r="D20" s="7">
        <f>($C$3*'Yield &amp; Quality'!I15)+($C$4*'Yield &amp; Quality'!AC15)</f>
        <v>915.74469144654745</v>
      </c>
      <c r="E20" s="8">
        <f>($C$3*'Yield &amp; Quality'!J15)+($C$4*'Yield &amp; Quality'!AD15)</f>
        <v>1050.5963601620761</v>
      </c>
      <c r="G20" s="61" cm="1">
        <f t="array" ref="G20">_xlfn.IFS('Yield &amp; Quality'!L15&lt;'Dockage Schedule'!$C$29,0,'Yield &amp; Quality'!L15&lt;'Dockage Schedule'!$C$30,'Dockage Schedule'!$M$29,'Yield &amp; Quality'!L15&lt;'Dockage Schedule'!$C$31,'Dockage Schedule'!$M$30,'Yield &amp; Quality'!L15&lt;'Dockage Schedule'!$C$32,'Dockage Schedule'!$M$31,'Yield &amp; Quality'!L15&lt;'Dockage Schedule'!$C$33,'Dockage Schedule'!$M$32,'Yield &amp; Quality'!L15&lt;'Dockage Schedule'!$C$34,'Dockage Schedule'!$M$33,'Yield &amp; Quality'!L15&lt;'Dockage Schedule'!$C$35,'Dockage Schedule'!$M$34,'Yield &amp; Quality'!L15&lt;'Dockage Schedule'!$C$36,'Dockage Schedule'!$M$35,'Yield &amp; Quality'!L15&lt;'Dockage Schedule'!$C$37,'Dockage Schedule'!$M$36,'Yield &amp; Quality'!L15&lt;'Dockage Schedule'!$C$38,'Dockage Schedule'!$M$37,'Yield &amp; Quality'!L15&lt;'Dockage Schedule'!$C$39,'Dockage Schedule'!$M$38,'Yield &amp; Quality'!L15&lt;'Dockage Schedule'!$C$40,'Dockage Schedule'!$M$39,'Yield &amp; Quality'!L15&lt;'Dockage Schedule'!$C$41,'Dockage Schedule'!$M$40,'Yield &amp; Quality'!L15&lt;'Dockage Schedule'!$C$42,'Dockage Schedule'!$M$41,'Yield &amp; Quality'!L15&lt;'Dockage Schedule'!$C$43,'Dockage Schedule'!$M$42,'Yield &amp; Quality'!L15&lt;'Dockage Schedule'!$C$44,'Dockage Schedule'!$M$43,'Yield &amp; Quality'!L15&lt;'Dockage Schedule'!$C$45,'Dockage Schedule'!$M$44,'Yield &amp; Quality'!L15&lt;'Dockage Schedule'!$C$46,'Dockage Schedule'!$M$45,'Yield &amp; Quality'!L15&lt;'Dockage Schedule'!$C$47,'Dockage Schedule'!$M$46,'Yield &amp; Quality'!L15&lt;'Dockage Schedule'!$C$48,'Dockage Schedule'!$M$47,'Yield &amp; Quality'!L15&lt;'Dockage Schedule'!$C$49,'Dockage Schedule'!M45,'Yield &amp; Quality'!L15&gt;='Dockage Schedule'!$C$49,'Dockage Schedule'!$M$49)</f>
        <v>0</v>
      </c>
      <c r="H20" cm="1">
        <f t="array" ref="H20">_xlfn.IFS('Yield &amp; Quality'!M15&lt;'Dockage Schedule'!$C$29,0,'Yield &amp; Quality'!M15&lt;'Dockage Schedule'!$C$30,'Dockage Schedule'!$M$29,'Yield &amp; Quality'!M15&lt;'Dockage Schedule'!$C$31,'Dockage Schedule'!$M$30,'Yield &amp; Quality'!M15&lt;'Dockage Schedule'!$C$32,'Dockage Schedule'!$M$31,'Yield &amp; Quality'!M15&lt;'Dockage Schedule'!$C$33,'Dockage Schedule'!$M$32,'Yield &amp; Quality'!M15&lt;'Dockage Schedule'!$C$34,'Dockage Schedule'!$M$33,'Yield &amp; Quality'!M15&lt;'Dockage Schedule'!$C$35,'Dockage Schedule'!$M$34,'Yield &amp; Quality'!M15&lt;'Dockage Schedule'!$C$36,'Dockage Schedule'!$M$35,'Yield &amp; Quality'!M15&lt;'Dockage Schedule'!$C$37,'Dockage Schedule'!$M$36,'Yield &amp; Quality'!M15&lt;'Dockage Schedule'!$C$38,'Dockage Schedule'!$M$37,'Yield &amp; Quality'!M15&lt;'Dockage Schedule'!$C$39,'Dockage Schedule'!$M$38,'Yield &amp; Quality'!M15&lt;'Dockage Schedule'!$C$40,'Dockage Schedule'!$M$39,'Yield &amp; Quality'!M15&lt;'Dockage Schedule'!$C$41,'Dockage Schedule'!$M$40,'Yield &amp; Quality'!M15&lt;'Dockage Schedule'!$C$42,'Dockage Schedule'!$M$41,'Yield &amp; Quality'!M15&lt;'Dockage Schedule'!$C$43,'Dockage Schedule'!$M$42,'Yield &amp; Quality'!M15&lt;'Dockage Schedule'!$C$44,'Dockage Schedule'!$M$43,'Yield &amp; Quality'!M15&lt;'Dockage Schedule'!$C$45,'Dockage Schedule'!$M$44,'Yield &amp; Quality'!M15&lt;'Dockage Schedule'!$C$46,'Dockage Schedule'!$M$45,'Yield &amp; Quality'!M15&lt;'Dockage Schedule'!$C$47,'Dockage Schedule'!$M$46,'Yield &amp; Quality'!M15&lt;'Dockage Schedule'!$C$48,'Dockage Schedule'!$M$47,'Yield &amp; Quality'!M15&lt;'Dockage Schedule'!$C$49,'Dockage Schedule'!N45,'Yield &amp; Quality'!M15&gt;='Dockage Schedule'!$C$49,'Dockage Schedule'!$M$49)</f>
        <v>0</v>
      </c>
      <c r="I20" cm="1">
        <f t="array" ref="I20">_xlfn.IFS('Yield &amp; Quality'!N15&lt;'Dockage Schedule'!$C$29,0,'Yield &amp; Quality'!N15&lt;'Dockage Schedule'!$C$30,'Dockage Schedule'!$M$29,'Yield &amp; Quality'!N15&lt;'Dockage Schedule'!$C$31,'Dockage Schedule'!$M$30,'Yield &amp; Quality'!N15&lt;'Dockage Schedule'!$C$32,'Dockage Schedule'!$M$31,'Yield &amp; Quality'!N15&lt;'Dockage Schedule'!$C$33,'Dockage Schedule'!$M$32,'Yield &amp; Quality'!N15&lt;'Dockage Schedule'!$C$34,'Dockage Schedule'!$M$33,'Yield &amp; Quality'!N15&lt;'Dockage Schedule'!$C$35,'Dockage Schedule'!$M$34,'Yield &amp; Quality'!N15&lt;'Dockage Schedule'!$C$36,'Dockage Schedule'!$M$35,'Yield &amp; Quality'!N15&lt;'Dockage Schedule'!$C$37,'Dockage Schedule'!$M$36,'Yield &amp; Quality'!N15&lt;'Dockage Schedule'!$C$38,'Dockage Schedule'!$M$37,'Yield &amp; Quality'!N15&lt;'Dockage Schedule'!$C$39,'Dockage Schedule'!$M$38,'Yield &amp; Quality'!N15&lt;'Dockage Schedule'!$C$40,'Dockage Schedule'!$M$39,'Yield &amp; Quality'!N15&lt;'Dockage Schedule'!$C$41,'Dockage Schedule'!$M$40,'Yield &amp; Quality'!N15&lt;'Dockage Schedule'!$C$42,'Dockage Schedule'!$M$41,'Yield &amp; Quality'!N15&lt;'Dockage Schedule'!$C$43,'Dockage Schedule'!$M$42,'Yield &amp; Quality'!N15&lt;'Dockage Schedule'!$C$44,'Dockage Schedule'!$M$43,'Yield &amp; Quality'!N15&lt;'Dockage Schedule'!$C$45,'Dockage Schedule'!$M$44,'Yield &amp; Quality'!N15&lt;'Dockage Schedule'!$C$46,'Dockage Schedule'!$M$45,'Yield &amp; Quality'!N15&lt;'Dockage Schedule'!$C$47,'Dockage Schedule'!$M$46,'Yield &amp; Quality'!N15&lt;'Dockage Schedule'!$C$48,'Dockage Schedule'!$M$47,'Yield &amp; Quality'!N15&lt;'Dockage Schedule'!$C$49,'Dockage Schedule'!O45,'Yield &amp; Quality'!N15&gt;='Dockage Schedule'!$C$49,'Dockage Schedule'!$M$49)</f>
        <v>0</v>
      </c>
      <c r="J20" s="62" cm="1">
        <f t="array" ref="J20">_xlfn.IFS('Yield &amp; Quality'!O15&lt;'Dockage Schedule'!$C$29,0,'Yield &amp; Quality'!O15&lt;'Dockage Schedule'!$C$30,'Dockage Schedule'!$M$29,'Yield &amp; Quality'!O15&lt;'Dockage Schedule'!$C$31,'Dockage Schedule'!$M$30,'Yield &amp; Quality'!O15&lt;'Dockage Schedule'!$C$32,'Dockage Schedule'!$M$31,'Yield &amp; Quality'!O15&lt;'Dockage Schedule'!$C$33,'Dockage Schedule'!$M$32,'Yield &amp; Quality'!O15&lt;'Dockage Schedule'!$C$34,'Dockage Schedule'!$M$33,'Yield &amp; Quality'!O15&lt;'Dockage Schedule'!$C$35,'Dockage Schedule'!$M$34,'Yield &amp; Quality'!O15&lt;'Dockage Schedule'!$C$36,'Dockage Schedule'!$M$35,'Yield &amp; Quality'!O15&lt;'Dockage Schedule'!$C$37,'Dockage Schedule'!$M$36,'Yield &amp; Quality'!O15&lt;'Dockage Schedule'!$C$38,'Dockage Schedule'!$M$37,'Yield &amp; Quality'!O15&lt;'Dockage Schedule'!$C$39,'Dockage Schedule'!$M$38,'Yield &amp; Quality'!O15&lt;'Dockage Schedule'!$C$40,'Dockage Schedule'!$M$39,'Yield &amp; Quality'!O15&lt;'Dockage Schedule'!$C$41,'Dockage Schedule'!$M$40,'Yield &amp; Quality'!O15&lt;'Dockage Schedule'!$C$42,'Dockage Schedule'!$M$41,'Yield &amp; Quality'!O15&lt;'Dockage Schedule'!$C$43,'Dockage Schedule'!$M$42,'Yield &amp; Quality'!O15&lt;'Dockage Schedule'!$C$44,'Dockage Schedule'!$M$43,'Yield &amp; Quality'!O15&lt;'Dockage Schedule'!$C$45,'Dockage Schedule'!$M$44,'Yield &amp; Quality'!O15&lt;'Dockage Schedule'!$C$46,'Dockage Schedule'!$M$45,'Yield &amp; Quality'!O15&lt;'Dockage Schedule'!$C$47,'Dockage Schedule'!$M$46,'Yield &amp; Quality'!O15&lt;'Dockage Schedule'!$C$48,'Dockage Schedule'!$M$47,'Yield &amp; Quality'!O15&lt;'Dockage Schedule'!$C$49,'Dockage Schedule'!P45,'Yield &amp; Quality'!O15&gt;='Dockage Schedule'!$C$49,'Dockage Schedule'!$M$49)</f>
        <v>0</v>
      </c>
      <c r="L20" s="67" cm="1">
        <f t="array" ref="L20">_xlfn.IFS('Yield &amp; Quality'!Q15&gt;='Dockage Schedule'!$P$4,'Dockage Schedule'!$AA$4,'Yield &amp; Quality'!Q15&gt;='Dockage Schedule'!$P$5,'Dockage Schedule'!$AA$5,'Yield &amp; Quality'!Q15&gt;='Dockage Schedule'!$P$6,'Dockage Schedule'!$AA$6,'Yield &amp; Quality'!Q15&gt;='Dockage Schedule'!$P$7,'Dockage Schedule'!$AA$7,'Yield &amp; Quality'!Q15&gt;='Dockage Schedule'!$P$8,'Dockage Schedule'!$AA$8,'Yield &amp; Quality'!Q15&gt;='Dockage Schedule'!$P$9,'Dockage Schedule'!$AA$9,'Yield &amp; Quality'!Q15&gt;='Dockage Schedule'!$P$10,'Dockage Schedule'!$AA$10,'Yield &amp; Quality'!Q15&gt;='Dockage Schedule'!$P$11,'Dockage Schedule'!$AA$11,'Yield &amp; Quality'!Q15&gt;='Dockage Schedule'!$P$12,'Dockage Schedule'!$AA$12,'Yield &amp; Quality'!Q15&gt;='Dockage Schedule'!$P$13,'Dockage Schedule'!$AA$13,'Yield &amp; Quality'!Q15&gt;='Dockage Schedule'!$P$14,'Dockage Schedule'!$AA$14,'Yield &amp; Quality'!Q15&gt;='Dockage Schedule'!$P$15,'Dockage Schedule'!$AA$15,'Yield &amp; Quality'!Q15&gt;='Dockage Schedule'!$P$16,'Dockage Schedule'!$AA$16,'Yield &amp; Quality'!Q15&gt;='Dockage Schedule'!$P$17,'Dockage Schedule'!$AA$17,'Yield &amp; Quality'!Q15&gt;='Dockage Schedule'!$P$18,'Dockage Schedule'!$AA$18,'Yield &amp; Quality'!Q15&gt;='Dockage Schedule'!$P$19,'Dockage Schedule'!$AA$19,'Yield &amp; Quality'!Q15&gt;='Dockage Schedule'!$P$20,'Dockage Schedule'!$AA$20,'Yield &amp; Quality'!Q15&gt;='Dockage Schedule'!$P$21,'Dockage Schedule'!$AA$21,'Yield &amp; Quality'!Q15&gt;='Dockage Schedule'!$P$22,'Dockage Schedule'!$AA$22,'Yield &amp; Quality'!Q15&gt;='Dockage Schedule'!$P$23,'Dockage Schedule'!$AA$23,'Yield &amp; Quality'!Q15&gt;='Dockage Schedule'!$P$24,'Dockage Schedule'!$AA$24,'Yield &amp; Quality'!Q15&gt;='Dockage Schedule'!$P$25,'Dockage Schedule'!$AA$25,'Yield &amp; Quality'!Q15&gt;='Dockage Schedule'!$P$26,'Dockage Schedule'!$AA$26,'Yield &amp; Quality'!Q15&gt;='Dockage Schedule'!$P$27,'Dockage Schedule'!$AA$27,'Yield &amp; Quality'!Q15&lt;'Dockage Schedule'!$P$27,'Dockage Schedule'!$AA$27)+_xlfn.IFS('Yield &amp; Quality'!V15&lt;'Dockage Schedule'!$AD$4,'Dockage Schedule'!$AN$3,'Yield &amp; Quality'!V15&lt;'Dockage Schedule'!$AD$5,'Dockage Schedule'!$AN$4,'Yield &amp; Quality'!V15&lt;'Dockage Schedule'!$AD$6,'Dockage Schedule'!$AN$5,'Yield &amp; Quality'!V15&lt;'Dockage Schedule'!$AD$7,'Dockage Schedule'!$AN$6,'Yield &amp; Quality'!V15&lt;'Dockage Schedule'!$AD$8,'Dockage Schedule'!$AN$7,'Yield &amp; Quality'!V15&lt;'Dockage Schedule'!$AD$9,'Dockage Schedule'!$AN$8,'Yield &amp; Quality'!V15&lt;'Dockage Schedule'!$AD$10,'Dockage Schedule'!$AN$9,'Yield &amp; Quality'!V15&lt;'Dockage Schedule'!$AD$11,'Dockage Schedule'!$AN$10,'Yield &amp; Quality'!V15&lt;'Dockage Schedule'!$AD$12,'Dockage Schedule'!$AN$11,'Yield &amp; Quality'!V15&lt;'Dockage Schedule'!$AD$13,'Dockage Schedule'!$AN$12,'Yield &amp; Quality'!V15&lt;'Dockage Schedule'!$AD$14,'Dockage Schedule'!$AN$13,'Yield &amp; Quality'!V15&lt;'Dockage Schedule'!$AD$15,'Dockage Schedule'!$AN$14,'Yield &amp; Quality'!V15&lt;'Dockage Schedule'!$AD$16,'Dockage Schedule'!$AN$15,'Yield &amp; Quality'!V15&lt;'Dockage Schedule'!$AD$17,'Dockage Schedule'!$AN$16,'Yield &amp; Quality'!V15&lt;'Dockage Schedule'!$AD$18,'Dockage Schedule'!$AN$17,'Yield &amp; Quality'!V15&lt;'Dockage Schedule'!$AD$19,'Dockage Schedule'!$AN$18,'Yield &amp; Quality'!V15&lt;'Dockage Schedule'!$AD$20,'Dockage Schedule'!$AN$19,'Yield &amp; Quality'!V15&lt;'Dockage Schedule'!$AD$21,'Dockage Schedule'!$AN$20,'Yield &amp; Quality'!V15&lt;'Dockage Schedule'!$AD$21,'Dockage Schedule'!$AN$22,'Yield &amp; Quality'!V15&lt;'Dockage Schedule'!$AD$22,'Dockage Schedule'!$AN$23,'Yield &amp; Quality'!V15&lt;'Dockage Schedule'!$AD$24,'Dockage Schedule'!$AN$24,'Yield &amp; Quality'!V15&lt;'Dockage Schedule'!$AD$25,'Dockage Schedule'!$AN$24,'Yield &amp; Quality'!V15&gt;='Dockage Schedule'!$AD$25,-500)-_xlfn.IFS('Yield &amp; Quality'!L15&lt;'Dockage Schedule'!$C$4,0,'Yield &amp; Quality'!L15&lt;'Dockage Schedule'!$C$5,'Dockage Schedule'!$M$4,'Yield &amp; Quality'!L15&lt;'Dockage Schedule'!$C$6,'Dockage Schedule'!$M$5,'Yield &amp; Quality'!L15&lt;'Dockage Schedule'!$C$6,'Dockage Schedule'!$M$7,'Yield &amp; Quality'!L15&lt;'Dockage Schedule'!$C$7,'Dockage Schedule'!$M$8,'Yield &amp; Quality'!L15&lt;'Dockage Schedule'!$C$8,'Dockage Schedule'!$M$9,'Yield &amp; Quality'!L15&lt;'Dockage Schedule'!$C$10,'Dockage Schedule'!$M$9,'Yield &amp; Quality'!L15&lt;'Dockage Schedule'!$C$10,'Dockage Schedule'!$M$11,'Yield &amp; Quality'!L15&lt;'Dockage Schedule'!$C$12,'Dockage Schedule'!$M$11,'Yield &amp; Quality'!L15&lt;'Dockage Schedule'!$C$13,'Dockage Schedule'!$M$12,'Yield &amp; Quality'!L15&lt;'Dockage Schedule'!$C$14,'Dockage Schedule'!$M$13,'Yield &amp; Quality'!L15&lt;'Dockage Schedule'!$C$15,'Dockage Schedule'!$M$14,'Yield &amp; Quality'!L15&lt;'Dockage Schedule'!$C$16,'Dockage Schedule'!$M$15,'Yield &amp; Quality'!L15&lt;'Dockage Schedule'!$C$17,'Dockage Schedule'!$M$16,'Yield &amp; Quality'!L15&lt;'Dockage Schedule'!$C$18,'Dockage Schedule'!$M$17,'Yield &amp; Quality'!L15&lt;'Dockage Schedule'!$C$19,'Dockage Schedule'!$M$18,'Yield &amp; Quality'!L15&lt;'Dockage Schedule'!$C$20,'Dockage Schedule'!$M$19,'Yield &amp; Quality'!L15&lt;'Dockage Schedule'!$C$21,'Dockage Schedule'!$M$20,'Yield &amp; Quality'!L15&lt;'Dockage Schedule'!$C$22,'Dockage Schedule'!$M$21,'Yield &amp; Quality'!L15&lt;'Dockage Schedule'!$C$23,'Dockage Schedule'!$M$22,'Yield &amp; Quality'!L15&lt;'Dockage Schedule'!$C$24,'Dockage Schedule'!$M$23,'Yield &amp; Quality'!L15&gt;='Dockage Schedule'!C21,'Dockage Schedule'!M21)</f>
        <v>-1.1299999999999999</v>
      </c>
      <c r="M20" s="29" cm="1">
        <f t="array" ref="M20">_xlfn.IFS('Yield &amp; Quality'!R15&gt;='Dockage Schedule'!$P$4,'Dockage Schedule'!$AA$4,'Yield &amp; Quality'!R15&gt;='Dockage Schedule'!$P$5,'Dockage Schedule'!$AA$5,'Yield &amp; Quality'!R15&gt;='Dockage Schedule'!$P$6,'Dockage Schedule'!$AA$6,'Yield &amp; Quality'!R15&gt;='Dockage Schedule'!$P$7,'Dockage Schedule'!$AA$7,'Yield &amp; Quality'!R15&gt;='Dockage Schedule'!$P$8,'Dockage Schedule'!$AA$8,'Yield &amp; Quality'!R15&gt;='Dockage Schedule'!$P$9,'Dockage Schedule'!$AA$9,'Yield &amp; Quality'!R15&gt;='Dockage Schedule'!$P$10,'Dockage Schedule'!$AA$10,'Yield &amp; Quality'!R15&gt;='Dockage Schedule'!$P$11,'Dockage Schedule'!$AA$11,'Yield &amp; Quality'!R15&gt;='Dockage Schedule'!$P$12,'Dockage Schedule'!$AA$12,'Yield &amp; Quality'!R15&gt;='Dockage Schedule'!$P$13,'Dockage Schedule'!$AA$13,'Yield &amp; Quality'!R15&gt;='Dockage Schedule'!$P$14,'Dockage Schedule'!$AA$14,'Yield &amp; Quality'!R15&gt;='Dockage Schedule'!$P$15,'Dockage Schedule'!$AA$15,'Yield &amp; Quality'!R15&gt;='Dockage Schedule'!$P$16,'Dockage Schedule'!$AA$16,'Yield &amp; Quality'!R15&gt;='Dockage Schedule'!$P$17,'Dockage Schedule'!$AA$17,'Yield &amp; Quality'!R15&gt;='Dockage Schedule'!$P$18,'Dockage Schedule'!$AA$18,'Yield &amp; Quality'!R15&gt;='Dockage Schedule'!$P$19,'Dockage Schedule'!$AA$19,'Yield &amp; Quality'!R15&gt;='Dockage Schedule'!$P$20,'Dockage Schedule'!$AA$20,'Yield &amp; Quality'!R15&gt;='Dockage Schedule'!$P$21,'Dockage Schedule'!$AA$21,'Yield &amp; Quality'!R15&gt;='Dockage Schedule'!$P$22,'Dockage Schedule'!$AA$22,'Yield &amp; Quality'!R15&gt;='Dockage Schedule'!$P$23,'Dockage Schedule'!$AA$23,'Yield &amp; Quality'!R15&gt;='Dockage Schedule'!$P$24,'Dockage Schedule'!$AA$24,'Yield &amp; Quality'!R15&gt;='Dockage Schedule'!$P$25,'Dockage Schedule'!$AA$25,'Yield &amp; Quality'!R15&gt;='Dockage Schedule'!$P$26,'Dockage Schedule'!$AA$26,'Yield &amp; Quality'!R15&gt;='Dockage Schedule'!$P$27,'Dockage Schedule'!$AA$27,'Yield &amp; Quality'!R15&lt;'Dockage Schedule'!$P$27,'Dockage Schedule'!$AA$27)+_xlfn.IFS('Yield &amp; Quality'!W15&lt;'Dockage Schedule'!$AD$4,'Dockage Schedule'!$AN$3,'Yield &amp; Quality'!W15&lt;'Dockage Schedule'!$AD$5,'Dockage Schedule'!$AN$4,'Yield &amp; Quality'!W15&lt;'Dockage Schedule'!$AD$6,'Dockage Schedule'!$AN$5,'Yield &amp; Quality'!W15&lt;'Dockage Schedule'!$AD$7,'Dockage Schedule'!$AN$6,'Yield &amp; Quality'!W15&lt;'Dockage Schedule'!$AD$8,'Dockage Schedule'!$AN$7,'Yield &amp; Quality'!W15&lt;'Dockage Schedule'!$AD$9,'Dockage Schedule'!$AN$8,'Yield &amp; Quality'!W15&lt;'Dockage Schedule'!$AD$10,'Dockage Schedule'!$AN$9,'Yield &amp; Quality'!W15&lt;'Dockage Schedule'!$AD$11,'Dockage Schedule'!$AN$10,'Yield &amp; Quality'!W15&lt;'Dockage Schedule'!$AD$12,'Dockage Schedule'!$AN$11,'Yield &amp; Quality'!W15&lt;'Dockage Schedule'!$AD$13,'Dockage Schedule'!$AN$12,'Yield &amp; Quality'!W15&lt;'Dockage Schedule'!$AD$14,'Dockage Schedule'!$AN$13,'Yield &amp; Quality'!W15&lt;'Dockage Schedule'!$AD$15,'Dockage Schedule'!$AN$14,'Yield &amp; Quality'!W15&lt;'Dockage Schedule'!$AD$16,'Dockage Schedule'!$AN$15,'Yield &amp; Quality'!W15&lt;'Dockage Schedule'!$AD$17,'Dockage Schedule'!$AN$16,'Yield &amp; Quality'!W15&lt;'Dockage Schedule'!$AD$18,'Dockage Schedule'!$AN$17,'Yield &amp; Quality'!W15&lt;'Dockage Schedule'!$AD$19,'Dockage Schedule'!$AN$18,'Yield &amp; Quality'!W15&lt;'Dockage Schedule'!$AD$20,'Dockage Schedule'!$AN$19,'Yield &amp; Quality'!W15&lt;'Dockage Schedule'!$AD$21,'Dockage Schedule'!$AN$20,'Yield &amp; Quality'!W15&lt;'Dockage Schedule'!$AD$21,'Dockage Schedule'!$AN$22,'Yield &amp; Quality'!W15&lt;'Dockage Schedule'!$AD$22,'Dockage Schedule'!$AN$23,'Yield &amp; Quality'!W15&lt;'Dockage Schedule'!$AD$24,'Dockage Schedule'!$AN$24,'Yield &amp; Quality'!W15&lt;'Dockage Schedule'!$AD$25,'Dockage Schedule'!$AN$24,'Yield &amp; Quality'!W15&gt;='Dockage Schedule'!$AD$25,-500)-_xlfn.IFS('Yield &amp; Quality'!M15&lt;'Dockage Schedule'!$C$4,0,'Yield &amp; Quality'!M15&lt;'Dockage Schedule'!$C$5,'Dockage Schedule'!$M$4,'Yield &amp; Quality'!M15&lt;'Dockage Schedule'!$C$6,'Dockage Schedule'!$M$5,'Yield &amp; Quality'!M15&lt;'Dockage Schedule'!$C$6,'Dockage Schedule'!$M$7,'Yield &amp; Quality'!M15&lt;'Dockage Schedule'!$C$7,'Dockage Schedule'!$M$8,'Yield &amp; Quality'!M15&lt;'Dockage Schedule'!$C$8,'Dockage Schedule'!$M$9,'Yield &amp; Quality'!M15&lt;'Dockage Schedule'!$C$10,'Dockage Schedule'!$M$9,'Yield &amp; Quality'!M15&lt;'Dockage Schedule'!$C$10,'Dockage Schedule'!$M$11,'Yield &amp; Quality'!M15&lt;'Dockage Schedule'!$C$12,'Dockage Schedule'!$M$11,'Yield &amp; Quality'!M15&lt;'Dockage Schedule'!$C$13,'Dockage Schedule'!$M$12,'Yield &amp; Quality'!M15&lt;'Dockage Schedule'!$C$14,'Dockage Schedule'!$M$13,'Yield &amp; Quality'!M15&lt;'Dockage Schedule'!$C$15,'Dockage Schedule'!$M$14,'Yield &amp; Quality'!M15&lt;'Dockage Schedule'!$C$16,'Dockage Schedule'!$M$15,'Yield &amp; Quality'!M15&lt;'Dockage Schedule'!$C$17,'Dockage Schedule'!$M$16,'Yield &amp; Quality'!M15&lt;'Dockage Schedule'!$C$18,'Dockage Schedule'!$M$17,'Yield &amp; Quality'!M15&lt;'Dockage Schedule'!$C$19,'Dockage Schedule'!$M$18,'Yield &amp; Quality'!M15&lt;'Dockage Schedule'!$C$20,'Dockage Schedule'!$M$19,'Yield &amp; Quality'!M15&lt;'Dockage Schedule'!$C$21,'Dockage Schedule'!$M$20,'Yield &amp; Quality'!M15&lt;'Dockage Schedule'!$C$22,'Dockage Schedule'!$M$21,'Yield &amp; Quality'!M15&lt;'Dockage Schedule'!$C$23,'Dockage Schedule'!$M$22,'Yield &amp; Quality'!M15&lt;'Dockage Schedule'!$C$24,'Dockage Schedule'!$M$23,'Yield &amp; Quality'!M15&gt;='Dockage Schedule'!D21,'Dockage Schedule'!N21)</f>
        <v>-0.03</v>
      </c>
      <c r="N20" s="29" cm="1">
        <f t="array" ref="N20">_xlfn.IFS('Yield &amp; Quality'!S15&gt;='Dockage Schedule'!$P$4,'Dockage Schedule'!$AA$4,'Yield &amp; Quality'!S15&gt;='Dockage Schedule'!$P$5,'Dockage Schedule'!$AA$5,'Yield &amp; Quality'!S15&gt;='Dockage Schedule'!$P$6,'Dockage Schedule'!$AA$6,'Yield &amp; Quality'!S15&gt;='Dockage Schedule'!$P$7,'Dockage Schedule'!$AA$7,'Yield &amp; Quality'!S15&gt;='Dockage Schedule'!$P$8,'Dockage Schedule'!$AA$8,'Yield &amp; Quality'!S15&gt;='Dockage Schedule'!$P$9,'Dockage Schedule'!$AA$9,'Yield &amp; Quality'!S15&gt;='Dockage Schedule'!$P$10,'Dockage Schedule'!$AA$10,'Yield &amp; Quality'!S15&gt;='Dockage Schedule'!$P$11,'Dockage Schedule'!$AA$11,'Yield &amp; Quality'!S15&gt;='Dockage Schedule'!$P$12,'Dockage Schedule'!$AA$12,'Yield &amp; Quality'!S15&gt;='Dockage Schedule'!$P$13,'Dockage Schedule'!$AA$13,'Yield &amp; Quality'!S15&gt;='Dockage Schedule'!$P$14,'Dockage Schedule'!$AA$14,'Yield &amp; Quality'!S15&gt;='Dockage Schedule'!$P$15,'Dockage Schedule'!$AA$15,'Yield &amp; Quality'!S15&gt;='Dockage Schedule'!$P$16,'Dockage Schedule'!$AA$16,'Yield &amp; Quality'!S15&gt;='Dockage Schedule'!$P$17,'Dockage Schedule'!$AA$17,'Yield &amp; Quality'!S15&gt;='Dockage Schedule'!$P$18,'Dockage Schedule'!$AA$18,'Yield &amp; Quality'!S15&gt;='Dockage Schedule'!$P$19,'Dockage Schedule'!$AA$19,'Yield &amp; Quality'!S15&gt;='Dockage Schedule'!$P$20,'Dockage Schedule'!$AA$20,'Yield &amp; Quality'!S15&gt;='Dockage Schedule'!$P$21,'Dockage Schedule'!$AA$21,'Yield &amp; Quality'!S15&gt;='Dockage Schedule'!$P$22,'Dockage Schedule'!$AA$22,'Yield &amp; Quality'!S15&gt;='Dockage Schedule'!$P$23,'Dockage Schedule'!$AA$23,'Yield &amp; Quality'!S15&gt;='Dockage Schedule'!$P$24,'Dockage Schedule'!$AA$24,'Yield &amp; Quality'!S15&gt;='Dockage Schedule'!$P$25,'Dockage Schedule'!$AA$25,'Yield &amp; Quality'!S15&gt;='Dockage Schedule'!$P$26,'Dockage Schedule'!$AA$26,'Yield &amp; Quality'!S15&gt;='Dockage Schedule'!$P$27,'Dockage Schedule'!$AA$27,'Yield &amp; Quality'!S15&lt;'Dockage Schedule'!$P$27,'Dockage Schedule'!$AA$27)+_xlfn.IFS('Yield &amp; Quality'!X15&lt;'Dockage Schedule'!$AD$4,'Dockage Schedule'!$AN$3,'Yield &amp; Quality'!X15&lt;'Dockage Schedule'!$AD$5,'Dockage Schedule'!$AN$4,'Yield &amp; Quality'!X15&lt;'Dockage Schedule'!$AD$6,'Dockage Schedule'!$AN$5,'Yield &amp; Quality'!X15&lt;'Dockage Schedule'!$AD$7,'Dockage Schedule'!$AN$6,'Yield &amp; Quality'!X15&lt;'Dockage Schedule'!$AD$8,'Dockage Schedule'!$AN$7,'Yield &amp; Quality'!X15&lt;'Dockage Schedule'!$AD$9,'Dockage Schedule'!$AN$8,'Yield &amp; Quality'!X15&lt;'Dockage Schedule'!$AD$10,'Dockage Schedule'!$AN$9,'Yield &amp; Quality'!X15&lt;'Dockage Schedule'!$AD$11,'Dockage Schedule'!$AN$10,'Yield &amp; Quality'!X15&lt;'Dockage Schedule'!$AD$12,'Dockage Schedule'!$AN$11,'Yield &amp; Quality'!X15&lt;'Dockage Schedule'!$AD$13,'Dockage Schedule'!$AN$12,'Yield &amp; Quality'!X15&lt;'Dockage Schedule'!$AD$14,'Dockage Schedule'!$AN$13,'Yield &amp; Quality'!X15&lt;'Dockage Schedule'!$AD$15,'Dockage Schedule'!$AN$14,'Yield &amp; Quality'!X15&lt;'Dockage Schedule'!$AD$16,'Dockage Schedule'!$AN$15,'Yield &amp; Quality'!X15&lt;'Dockage Schedule'!$AD$17,'Dockage Schedule'!$AN$16,'Yield &amp; Quality'!X15&lt;'Dockage Schedule'!$AD$18,'Dockage Schedule'!$AN$17,'Yield &amp; Quality'!X15&lt;'Dockage Schedule'!$AD$19,'Dockage Schedule'!$AN$18,'Yield &amp; Quality'!X15&lt;'Dockage Schedule'!$AD$20,'Dockage Schedule'!$AN$19,'Yield &amp; Quality'!X15&lt;'Dockage Schedule'!$AD$21,'Dockage Schedule'!$AN$20,'Yield &amp; Quality'!X15&lt;'Dockage Schedule'!$AD$21,'Dockage Schedule'!$AN$22,'Yield &amp; Quality'!X15&lt;'Dockage Schedule'!$AD$22,'Dockage Schedule'!$AN$23,'Yield &amp; Quality'!X15&lt;'Dockage Schedule'!$AD$24,'Dockage Schedule'!$AN$24,'Yield &amp; Quality'!X15&lt;'Dockage Schedule'!$AD$25,'Dockage Schedule'!$AN$24,'Yield &amp; Quality'!X15&gt;='Dockage Schedule'!$AD$25,-500)-_xlfn.IFS('Yield &amp; Quality'!N15&lt;'Dockage Schedule'!$C$4,0,'Yield &amp; Quality'!N15&lt;'Dockage Schedule'!$C$5,'Dockage Schedule'!$M$4,'Yield &amp; Quality'!N15&lt;'Dockage Schedule'!$C$6,'Dockage Schedule'!$M$5,'Yield &amp; Quality'!N15&lt;'Dockage Schedule'!$C$6,'Dockage Schedule'!$M$7,'Yield &amp; Quality'!N15&lt;'Dockage Schedule'!$C$7,'Dockage Schedule'!$M$8,'Yield &amp; Quality'!N15&lt;'Dockage Schedule'!$C$8,'Dockage Schedule'!$M$9,'Yield &amp; Quality'!N15&lt;'Dockage Schedule'!$C$10,'Dockage Schedule'!$M$9,'Yield &amp; Quality'!N15&lt;'Dockage Schedule'!$C$10,'Dockage Schedule'!$M$11,'Yield &amp; Quality'!N15&lt;'Dockage Schedule'!$C$12,'Dockage Schedule'!$M$11,'Yield &amp; Quality'!N15&lt;'Dockage Schedule'!$C$13,'Dockage Schedule'!$M$12,'Yield &amp; Quality'!N15&lt;'Dockage Schedule'!$C$14,'Dockage Schedule'!$M$13,'Yield &amp; Quality'!N15&lt;'Dockage Schedule'!$C$15,'Dockage Schedule'!$M$14,'Yield &amp; Quality'!N15&lt;'Dockage Schedule'!$C$16,'Dockage Schedule'!$M$15,'Yield &amp; Quality'!N15&lt;'Dockage Schedule'!$C$17,'Dockage Schedule'!$M$16,'Yield &amp; Quality'!N15&lt;'Dockage Schedule'!$C$18,'Dockage Schedule'!$M$17,'Yield &amp; Quality'!N15&lt;'Dockage Schedule'!$C$19,'Dockage Schedule'!$M$18,'Yield &amp; Quality'!N15&lt;'Dockage Schedule'!$C$20,'Dockage Schedule'!$M$19,'Yield &amp; Quality'!N15&lt;'Dockage Schedule'!$C$21,'Dockage Schedule'!$M$20,'Yield &amp; Quality'!N15&lt;'Dockage Schedule'!$C$22,'Dockage Schedule'!$M$21,'Yield &amp; Quality'!N15&lt;'Dockage Schedule'!$C$23,'Dockage Schedule'!$M$22,'Yield &amp; Quality'!N15&lt;'Dockage Schedule'!$C$24,'Dockage Schedule'!$M$23,'Yield &amp; Quality'!N15&gt;='Dockage Schedule'!E21,'Dockage Schedule'!O21)</f>
        <v>-0.22500000000000001</v>
      </c>
      <c r="O20" s="68" cm="1">
        <f t="array" ref="O20">_xlfn.IFS('Yield &amp; Quality'!T15&gt;='Dockage Schedule'!$P$4,'Dockage Schedule'!$AA$4,'Yield &amp; Quality'!T15&gt;='Dockage Schedule'!$P$5,'Dockage Schedule'!$AA$5,'Yield &amp; Quality'!T15&gt;='Dockage Schedule'!$P$6,'Dockage Schedule'!$AA$6,'Yield &amp; Quality'!T15&gt;='Dockage Schedule'!$P$7,'Dockage Schedule'!$AA$7,'Yield &amp; Quality'!T15&gt;='Dockage Schedule'!$P$8,'Dockage Schedule'!$AA$8,'Yield &amp; Quality'!T15&gt;='Dockage Schedule'!$P$9,'Dockage Schedule'!$AA$9,'Yield &amp; Quality'!T15&gt;='Dockage Schedule'!$P$10,'Dockage Schedule'!$AA$10,'Yield &amp; Quality'!T15&gt;='Dockage Schedule'!$P$11,'Dockage Schedule'!$AA$11,'Yield &amp; Quality'!T15&gt;='Dockage Schedule'!$P$12,'Dockage Schedule'!$AA$12,'Yield &amp; Quality'!T15&gt;='Dockage Schedule'!$P$13,'Dockage Schedule'!$AA$13,'Yield &amp; Quality'!T15&gt;='Dockage Schedule'!$P$14,'Dockage Schedule'!$AA$14,'Yield &amp; Quality'!T15&gt;='Dockage Schedule'!$P$15,'Dockage Schedule'!$AA$15,'Yield &amp; Quality'!T15&gt;='Dockage Schedule'!$P$16,'Dockage Schedule'!$AA$16,'Yield &amp; Quality'!T15&gt;='Dockage Schedule'!$P$17,'Dockage Schedule'!$AA$17,'Yield &amp; Quality'!T15&gt;='Dockage Schedule'!$P$18,'Dockage Schedule'!$AA$18,'Yield &amp; Quality'!T15&gt;='Dockage Schedule'!$P$19,'Dockage Schedule'!$AA$19,'Yield &amp; Quality'!T15&gt;='Dockage Schedule'!$P$20,'Dockage Schedule'!$AA$20,'Yield &amp; Quality'!T15&gt;='Dockage Schedule'!$P$21,'Dockage Schedule'!$AA$21,'Yield &amp; Quality'!T15&gt;='Dockage Schedule'!$P$22,'Dockage Schedule'!$AA$22,'Yield &amp; Quality'!T15&gt;='Dockage Schedule'!$P$23,'Dockage Schedule'!$AA$23,'Yield &amp; Quality'!T15&gt;='Dockage Schedule'!$P$24,'Dockage Schedule'!$AA$24,'Yield &amp; Quality'!T15&gt;='Dockage Schedule'!$P$25,'Dockage Schedule'!$AA$25,'Yield &amp; Quality'!T15&gt;='Dockage Schedule'!$P$26,'Dockage Schedule'!$AA$26,'Yield &amp; Quality'!T15&gt;='Dockage Schedule'!$P$27,'Dockage Schedule'!$AA$27,'Yield &amp; Quality'!T15&lt;'Dockage Schedule'!$P$27,'Dockage Schedule'!$AA$27)+_xlfn.IFS('Yield &amp; Quality'!Y15&lt;'Dockage Schedule'!$AD$4,'Dockage Schedule'!$AN$3,'Yield &amp; Quality'!Y15&lt;'Dockage Schedule'!$AD$5,'Dockage Schedule'!$AN$4,'Yield &amp; Quality'!Y15&lt;'Dockage Schedule'!$AD$6,'Dockage Schedule'!$AN$5,'Yield &amp; Quality'!Y15&lt;'Dockage Schedule'!$AD$7,'Dockage Schedule'!$AN$6,'Yield &amp; Quality'!Y15&lt;'Dockage Schedule'!$AD$8,'Dockage Schedule'!$AN$7,'Yield &amp; Quality'!Y15&lt;'Dockage Schedule'!$AD$9,'Dockage Schedule'!$AN$8,'Yield &amp; Quality'!Y15&lt;'Dockage Schedule'!$AD$10,'Dockage Schedule'!$AN$9,'Yield &amp; Quality'!Y15&lt;'Dockage Schedule'!$AD$11,'Dockage Schedule'!$AN$10,'Yield &amp; Quality'!Y15&lt;'Dockage Schedule'!$AD$12,'Dockage Schedule'!$AN$11,'Yield &amp; Quality'!Y15&lt;'Dockage Schedule'!$AD$13,'Dockage Schedule'!$AN$12,'Yield &amp; Quality'!Y15&lt;'Dockage Schedule'!$AD$14,'Dockage Schedule'!$AN$13,'Yield &amp; Quality'!Y15&lt;'Dockage Schedule'!$AD$15,'Dockage Schedule'!$AN$14,'Yield &amp; Quality'!Y15&lt;'Dockage Schedule'!$AD$16,'Dockage Schedule'!$AN$15,'Yield &amp; Quality'!Y15&lt;'Dockage Schedule'!$AD$17,'Dockage Schedule'!$AN$16,'Yield &amp; Quality'!Y15&lt;'Dockage Schedule'!$AD$18,'Dockage Schedule'!$AN$17,'Yield &amp; Quality'!Y15&lt;'Dockage Schedule'!$AD$19,'Dockage Schedule'!$AN$18,'Yield &amp; Quality'!Y15&lt;'Dockage Schedule'!$AD$20,'Dockage Schedule'!$AN$19,'Yield &amp; Quality'!Y15&lt;'Dockage Schedule'!$AD$21,'Dockage Schedule'!$AN$20,'Yield &amp; Quality'!Y15&lt;'Dockage Schedule'!$AD$21,'Dockage Schedule'!$AN$22,'Yield &amp; Quality'!Y15&lt;'Dockage Schedule'!$AD$22,'Dockage Schedule'!$AN$23,'Yield &amp; Quality'!Y15&lt;'Dockage Schedule'!$AD$24,'Dockage Schedule'!$AN$24,'Yield &amp; Quality'!Y15&lt;'Dockage Schedule'!$AD$25,'Dockage Schedule'!$AN$24,'Yield &amp; Quality'!Y15&gt;='Dockage Schedule'!$AD$25,-500)-_xlfn.IFS('Yield &amp; Quality'!O15&lt;'Dockage Schedule'!$C$4,0,'Yield &amp; Quality'!O15&lt;'Dockage Schedule'!$C$5,'Dockage Schedule'!$M$4,'Yield &amp; Quality'!O15&lt;'Dockage Schedule'!$C$6,'Dockage Schedule'!$M$5,'Yield &amp; Quality'!O15&lt;'Dockage Schedule'!$C$6,'Dockage Schedule'!$M$7,'Yield &amp; Quality'!O15&lt;'Dockage Schedule'!$C$7,'Dockage Schedule'!$M$8,'Yield &amp; Quality'!O15&lt;'Dockage Schedule'!$C$8,'Dockage Schedule'!$M$9,'Yield &amp; Quality'!O15&lt;'Dockage Schedule'!$C$10,'Dockage Schedule'!$M$9,'Yield &amp; Quality'!O15&lt;'Dockage Schedule'!$C$10,'Dockage Schedule'!$M$11,'Yield &amp; Quality'!O15&lt;'Dockage Schedule'!$C$12,'Dockage Schedule'!$M$11,'Yield &amp; Quality'!O15&lt;'Dockage Schedule'!$C$13,'Dockage Schedule'!$M$12,'Yield &amp; Quality'!O15&lt;'Dockage Schedule'!$C$14,'Dockage Schedule'!$M$13,'Yield &amp; Quality'!O15&lt;'Dockage Schedule'!$C$15,'Dockage Schedule'!$M$14,'Yield &amp; Quality'!O15&lt;'Dockage Schedule'!$C$16,'Dockage Schedule'!$M$15,'Yield &amp; Quality'!O15&lt;'Dockage Schedule'!$C$17,'Dockage Schedule'!$M$16,'Yield &amp; Quality'!O15&lt;'Dockage Schedule'!$C$18,'Dockage Schedule'!$M$17,'Yield &amp; Quality'!O15&lt;'Dockage Schedule'!$C$19,'Dockage Schedule'!$M$18,'Yield &amp; Quality'!O15&lt;'Dockage Schedule'!$C$20,'Dockage Schedule'!$M$19,'Yield &amp; Quality'!O15&lt;'Dockage Schedule'!$C$21,'Dockage Schedule'!$M$20,'Yield &amp; Quality'!O15&lt;'Dockage Schedule'!$C$22,'Dockage Schedule'!$M$21,'Yield &amp; Quality'!O15&lt;'Dockage Schedule'!$C$23,'Dockage Schedule'!$M$22,'Yield &amp; Quality'!O15&lt;'Dockage Schedule'!$C$24,'Dockage Schedule'!$M$23,'Yield &amp; Quality'!O15&gt;='Dockage Schedule'!F21,'Dockage Schedule'!P21)</f>
        <v>-0.03</v>
      </c>
      <c r="Q20" s="66">
        <f>(('Yield &amp; Quality'!G15*((100-'Partial Returns'!G20)/100))*($C$3+L20))+($C$4*'Yield &amp; Quality'!AA15)</f>
        <v>788.77678471564013</v>
      </c>
      <c r="R20" s="7">
        <f>(('Yield &amp; Quality'!H15*((100-'Partial Returns'!H20)/100))*($C$3+M20))+($C$4*'Yield &amp; Quality'!AB15)</f>
        <v>806.00256929748798</v>
      </c>
      <c r="S20" s="7">
        <f>(('Yield &amp; Quality'!I15*((100-'Partial Returns'!I20)/100))*($C$3+N20))+($C$4*'Yield &amp; Quality'!AC15)</f>
        <v>894.05374876404744</v>
      </c>
      <c r="T20" s="8">
        <f>(('Yield &amp; Quality'!J15*((100-'Partial Returns'!J20)/100))*($C$3+O20))+($C$4*'Yield &amp; Quality'!AD15)</f>
        <v>1047.6363236906761</v>
      </c>
      <c r="U20" s="5"/>
      <c r="V20" s="66" cm="1">
        <f t="array" ref="V20">_xlfn.IFS('Yield &amp; Quality'!B15='Treatment Costs'!$A$3,'Treatment Costs'!$K$3,'Yield &amp; Quality'!B15='Treatment Costs'!$A$4,'Treatment Costs'!$K$4,'Yield &amp; Quality'!B15='Treatment Costs'!$A$5,'Treatment Costs'!$K$5,'Yield &amp; Quality'!B15='Treatment Costs'!$A$6,'Treatment Costs'!$K$6,'Yield &amp; Quality'!B15='Treatment Costs'!$A$7,'Treatment Costs'!$K$7,'Yield &amp; Quality'!B15='Treatment Costs'!$A$8,'Treatment Costs'!$K$8,'Yield &amp; Quality'!B15='Treatment Costs'!$A$9,'Treatment Costs'!$K$9,'Yield &amp; Quality'!B15='Treatment Costs'!$A$10,'Treatment Costs'!$K$10,'Yield &amp; Quality'!B15='Treatment Costs'!$A$11,'Treatment Costs'!$K$11,'Yield &amp; Quality'!B15='Treatment Costs'!$A$12,'Treatment Costs'!$K$12,'Yield &amp; Quality'!B15='Treatment Costs'!$A$13,'Treatment Costs'!$K$13,'Yield &amp; Quality'!B15='Treatment Costs'!$A$14,'Treatment Costs'!$K$14,'Yield &amp; Quality'!B15='Treatment Costs'!$A$15,'Treatment Costs'!$K$15,'Yield &amp; Quality'!B15='Treatment Costs'!$A$16,'Treatment Costs'!$K$16)</f>
        <v>166.57767857142858</v>
      </c>
      <c r="W20" s="7" cm="1">
        <f t="array" ref="W20">_xlfn.IFS('Yield &amp; Quality'!C15='Treatment Costs'!$A$3,'Treatment Costs'!$W$3,'Yield &amp; Quality'!C15='Treatment Costs'!$A$4,'Treatment Costs'!$W$4,'Yield &amp; Quality'!C15='Treatment Costs'!$A$5,'Treatment Costs'!$W$5,'Yield &amp; Quality'!C15='Treatment Costs'!$A$6,'Treatment Costs'!$W$6,'Yield &amp; Quality'!C15='Treatment Costs'!$A$7,'Treatment Costs'!$W$7,'Yield &amp; Quality'!C15='Treatment Costs'!$A$8,'Treatment Costs'!$W$8,'Yield &amp; Quality'!C15='Treatment Costs'!$A$9,'Treatment Costs'!$W$9,'Yield &amp; Quality'!C15='Treatment Costs'!$A$10,'Treatment Costs'!$W$10,'Yield &amp; Quality'!C15='Treatment Costs'!$A$11,'Treatment Costs'!$W$11,'Yield &amp; Quality'!C15='Treatment Costs'!$A$12,'Treatment Costs'!$W$12,'Yield &amp; Quality'!C15='Treatment Costs'!$A$13,'Treatment Costs'!$W$13,'Yield &amp; Quality'!C15='Treatment Costs'!$A$14,'Treatment Costs'!$W$14,'Yield &amp; Quality'!C15='Treatment Costs'!$A$15,'Treatment Costs'!$W$15,'Yield &amp; Quality'!C15='Treatment Costs'!$A$16,'Treatment Costs'!$W$16)</f>
        <v>167.54642857142858</v>
      </c>
      <c r="X20" s="7" cm="1">
        <f t="array" ref="X20">_xlfn.IFS('Yield &amp; Quality'!D15='Treatment Costs'!$A$3,'Treatment Costs'!$K$3,'Yield &amp; Quality'!D15='Treatment Costs'!$A$4,'Treatment Costs'!$K$4,'Yield &amp; Quality'!D15='Treatment Costs'!$A$5,'Treatment Costs'!$K$5,'Yield &amp; Quality'!D15='Treatment Costs'!$A$6,'Treatment Costs'!$K$6,'Yield &amp; Quality'!D15='Treatment Costs'!$A$7,'Treatment Costs'!$K$7,'Yield &amp; Quality'!D15='Treatment Costs'!$A$8,'Treatment Costs'!$K$8,'Yield &amp; Quality'!D15='Treatment Costs'!$A$9,'Treatment Costs'!$K$9,'Yield &amp; Quality'!D15='Treatment Costs'!$A$10,'Treatment Costs'!$K$10,'Yield &amp; Quality'!D15='Treatment Costs'!$A$11,'Treatment Costs'!$K$11,'Yield &amp; Quality'!D15='Treatment Costs'!$A$12,'Treatment Costs'!$K$12,'Yield &amp; Quality'!D15='Treatment Costs'!$A$13,'Treatment Costs'!$K$13,'Yield &amp; Quality'!D15='Treatment Costs'!$A$14,'Treatment Costs'!$K$14,'Yield &amp; Quality'!D15='Treatment Costs'!$A$15,'Treatment Costs'!$K$15,'Yield &amp; Quality'!D15='Treatment Costs'!$A$16,'Treatment Costs'!$K$16)</f>
        <v>108.46785714285714</v>
      </c>
      <c r="Y20" s="8" cm="1">
        <f t="array" ref="Y20">_xlfn.IFS('Yield &amp; Quality'!E15='Treatment Costs'!$A$3,'Treatment Costs'!$W$3,'Yield &amp; Quality'!E15='Treatment Costs'!$A$4,'Treatment Costs'!$W$4,'Yield &amp; Quality'!E15='Treatment Costs'!$A$5,'Treatment Costs'!$W$5,'Yield &amp; Quality'!E15='Treatment Costs'!$A$6,'Treatment Costs'!$W$6,'Yield &amp; Quality'!E15='Treatment Costs'!$A$7,'Treatment Costs'!$W$7,'Yield &amp; Quality'!E15='Treatment Costs'!$A$8,'Treatment Costs'!$W$8,'Yield &amp; Quality'!E15='Treatment Costs'!$A$9,'Treatment Costs'!$W$9,'Yield &amp; Quality'!E15='Treatment Costs'!$A$10,'Treatment Costs'!$W$10,'Yield &amp; Quality'!E15='Treatment Costs'!$A$11,'Treatment Costs'!$W$11,'Yield &amp; Quality'!E15='Treatment Costs'!$A$12,'Treatment Costs'!$W$12,'Yield &amp; Quality'!E15='Treatment Costs'!$A$13,'Treatment Costs'!$W$13,'Yield &amp; Quality'!E15='Treatment Costs'!$A$14,'Treatment Costs'!$W$14,'Yield &amp; Quality'!E15='Treatment Costs'!$A$15,'Treatment Costs'!$W$15,'Yield &amp; Quality'!E15='Treatment Costs'!$A$16,'Treatment Costs'!$W$16)</f>
        <v>110.26785714285714</v>
      </c>
      <c r="AA20" s="66">
        <f>(('Yield &amp; Quality'!G15*((100-'Partial Returns'!G20)/100))*($C$3+L20))+($C$4*'Yield &amp; Quality'!AA15)-V20</f>
        <v>622.19910614421156</v>
      </c>
      <c r="AB20" s="7">
        <f>(('Yield &amp; Quality'!H15*((100-'Partial Returns'!H20)/100))*($C$3+M20))+($C$4*'Yield &amp; Quality'!AB15)-W20</f>
        <v>638.4561407260594</v>
      </c>
      <c r="AC20" s="7">
        <f>(('Yield &amp; Quality'!I15*((100-'Partial Returns'!I20)/100))*($C$3+N20))+($C$4*'Yield &amp; Quality'!AC15)-X20</f>
        <v>785.58589162119029</v>
      </c>
      <c r="AD20" s="8">
        <f>(('Yield &amp; Quality'!J15*((100-'Partial Returns'!J20)/100))*($C$3+O20))+($C$4*'Yield &amp; Quality'!AD15)-Y20</f>
        <v>937.36846654781903</v>
      </c>
    </row>
    <row r="21" spans="1:30" x14ac:dyDescent="0.25">
      <c r="A21">
        <v>2.6</v>
      </c>
      <c r="B21" s="66">
        <f>($C$3*'Yield &amp; Quality'!G16)+($C$4*'Yield &amp; Quality'!AA16)</f>
        <v>933.42341920093395</v>
      </c>
      <c r="C21" s="7">
        <f>($C$3*'Yield &amp; Quality'!H16)+($C$4*'Yield &amp; Quality'!AB16)</f>
        <v>839.63052018037354</v>
      </c>
      <c r="D21" s="7">
        <f>($C$3*'Yield &amp; Quality'!I16)+($C$4*'Yield &amp; Quality'!AC16)</f>
        <v>1078.4900021558267</v>
      </c>
      <c r="E21" s="8">
        <f>($C$3*'Yield &amp; Quality'!J16)+($C$4*'Yield &amp; Quality'!AD16)</f>
        <v>1027.6676863105085</v>
      </c>
      <c r="G21" s="61" cm="1">
        <f t="array" ref="G21">_xlfn.IFS('Yield &amp; Quality'!L16&lt;'Dockage Schedule'!$C$29,0,'Yield &amp; Quality'!L16&lt;'Dockage Schedule'!$C$30,'Dockage Schedule'!$M$29,'Yield &amp; Quality'!L16&lt;'Dockage Schedule'!$C$31,'Dockage Schedule'!$M$30,'Yield &amp; Quality'!L16&lt;'Dockage Schedule'!$C$32,'Dockage Schedule'!$M$31,'Yield &amp; Quality'!L16&lt;'Dockage Schedule'!$C$33,'Dockage Schedule'!$M$32,'Yield &amp; Quality'!L16&lt;'Dockage Schedule'!$C$34,'Dockage Schedule'!$M$33,'Yield &amp; Quality'!L16&lt;'Dockage Schedule'!$C$35,'Dockage Schedule'!$M$34,'Yield &amp; Quality'!L16&lt;'Dockage Schedule'!$C$36,'Dockage Schedule'!$M$35,'Yield &amp; Quality'!L16&lt;'Dockage Schedule'!$C$37,'Dockage Schedule'!$M$36,'Yield &amp; Quality'!L16&lt;'Dockage Schedule'!$C$38,'Dockage Schedule'!$M$37,'Yield &amp; Quality'!L16&lt;'Dockage Schedule'!$C$39,'Dockage Schedule'!$M$38,'Yield &amp; Quality'!L16&lt;'Dockage Schedule'!$C$40,'Dockage Schedule'!$M$39,'Yield &amp; Quality'!L16&lt;'Dockage Schedule'!$C$41,'Dockage Schedule'!$M$40,'Yield &amp; Quality'!L16&lt;'Dockage Schedule'!$C$42,'Dockage Schedule'!$M$41,'Yield &amp; Quality'!L16&lt;'Dockage Schedule'!$C$43,'Dockage Schedule'!$M$42,'Yield &amp; Quality'!L16&lt;'Dockage Schedule'!$C$44,'Dockage Schedule'!$M$43,'Yield &amp; Quality'!L16&lt;'Dockage Schedule'!$C$45,'Dockage Schedule'!$M$44,'Yield &amp; Quality'!L16&lt;'Dockage Schedule'!$C$46,'Dockage Schedule'!$M$45,'Yield &amp; Quality'!L16&lt;'Dockage Schedule'!$C$47,'Dockage Schedule'!$M$46,'Yield &amp; Quality'!L16&lt;'Dockage Schedule'!$C$48,'Dockage Schedule'!$M$47,'Yield &amp; Quality'!L16&lt;'Dockage Schedule'!$C$49,'Dockage Schedule'!M46,'Yield &amp; Quality'!L16&gt;='Dockage Schedule'!$C$49,'Dockage Schedule'!$M$49)</f>
        <v>0</v>
      </c>
      <c r="H21" cm="1">
        <f t="array" ref="H21">_xlfn.IFS('Yield &amp; Quality'!M16&lt;'Dockage Schedule'!$C$29,0,'Yield &amp; Quality'!M16&lt;'Dockage Schedule'!$C$30,'Dockage Schedule'!$M$29,'Yield &amp; Quality'!M16&lt;'Dockage Schedule'!$C$31,'Dockage Schedule'!$M$30,'Yield &amp; Quality'!M16&lt;'Dockage Schedule'!$C$32,'Dockage Schedule'!$M$31,'Yield &amp; Quality'!M16&lt;'Dockage Schedule'!$C$33,'Dockage Schedule'!$M$32,'Yield &amp; Quality'!M16&lt;'Dockage Schedule'!$C$34,'Dockage Schedule'!$M$33,'Yield &amp; Quality'!M16&lt;'Dockage Schedule'!$C$35,'Dockage Schedule'!$M$34,'Yield &amp; Quality'!M16&lt;'Dockage Schedule'!$C$36,'Dockage Schedule'!$M$35,'Yield &amp; Quality'!M16&lt;'Dockage Schedule'!$C$37,'Dockage Schedule'!$M$36,'Yield &amp; Quality'!M16&lt;'Dockage Schedule'!$C$38,'Dockage Schedule'!$M$37,'Yield &amp; Quality'!M16&lt;'Dockage Schedule'!$C$39,'Dockage Schedule'!$M$38,'Yield &amp; Quality'!M16&lt;'Dockage Schedule'!$C$40,'Dockage Schedule'!$M$39,'Yield &amp; Quality'!M16&lt;'Dockage Schedule'!$C$41,'Dockage Schedule'!$M$40,'Yield &amp; Quality'!M16&lt;'Dockage Schedule'!$C$42,'Dockage Schedule'!$M$41,'Yield &amp; Quality'!M16&lt;'Dockage Schedule'!$C$43,'Dockage Schedule'!$M$42,'Yield &amp; Quality'!M16&lt;'Dockage Schedule'!$C$44,'Dockage Schedule'!$M$43,'Yield &amp; Quality'!M16&lt;'Dockage Schedule'!$C$45,'Dockage Schedule'!$M$44,'Yield &amp; Quality'!M16&lt;'Dockage Schedule'!$C$46,'Dockage Schedule'!$M$45,'Yield &amp; Quality'!M16&lt;'Dockage Schedule'!$C$47,'Dockage Schedule'!$M$46,'Yield &amp; Quality'!M16&lt;'Dockage Schedule'!$C$48,'Dockage Schedule'!$M$47,'Yield &amp; Quality'!M16&lt;'Dockage Schedule'!$C$49,'Dockage Schedule'!N46,'Yield &amp; Quality'!M16&gt;='Dockage Schedule'!$C$49,'Dockage Schedule'!$M$49)</f>
        <v>0</v>
      </c>
      <c r="I21" cm="1">
        <f t="array" ref="I21">_xlfn.IFS('Yield &amp; Quality'!N16&lt;'Dockage Schedule'!$C$29,0,'Yield &amp; Quality'!N16&lt;'Dockage Schedule'!$C$30,'Dockage Schedule'!$M$29,'Yield &amp; Quality'!N16&lt;'Dockage Schedule'!$C$31,'Dockage Schedule'!$M$30,'Yield &amp; Quality'!N16&lt;'Dockage Schedule'!$C$32,'Dockage Schedule'!$M$31,'Yield &amp; Quality'!N16&lt;'Dockage Schedule'!$C$33,'Dockage Schedule'!$M$32,'Yield &amp; Quality'!N16&lt;'Dockage Schedule'!$C$34,'Dockage Schedule'!$M$33,'Yield &amp; Quality'!N16&lt;'Dockage Schedule'!$C$35,'Dockage Schedule'!$M$34,'Yield &amp; Quality'!N16&lt;'Dockage Schedule'!$C$36,'Dockage Schedule'!$M$35,'Yield &amp; Quality'!N16&lt;'Dockage Schedule'!$C$37,'Dockage Schedule'!$M$36,'Yield &amp; Quality'!N16&lt;'Dockage Schedule'!$C$38,'Dockage Schedule'!$M$37,'Yield &amp; Quality'!N16&lt;'Dockage Schedule'!$C$39,'Dockage Schedule'!$M$38,'Yield &amp; Quality'!N16&lt;'Dockage Schedule'!$C$40,'Dockage Schedule'!$M$39,'Yield &amp; Quality'!N16&lt;'Dockage Schedule'!$C$41,'Dockage Schedule'!$M$40,'Yield &amp; Quality'!N16&lt;'Dockage Schedule'!$C$42,'Dockage Schedule'!$M$41,'Yield &amp; Quality'!N16&lt;'Dockage Schedule'!$C$43,'Dockage Schedule'!$M$42,'Yield &amp; Quality'!N16&lt;'Dockage Schedule'!$C$44,'Dockage Schedule'!$M$43,'Yield &amp; Quality'!N16&lt;'Dockage Schedule'!$C$45,'Dockage Schedule'!$M$44,'Yield &amp; Quality'!N16&lt;'Dockage Schedule'!$C$46,'Dockage Schedule'!$M$45,'Yield &amp; Quality'!N16&lt;'Dockage Schedule'!$C$47,'Dockage Schedule'!$M$46,'Yield &amp; Quality'!N16&lt;'Dockage Schedule'!$C$48,'Dockage Schedule'!$M$47,'Yield &amp; Quality'!N16&lt;'Dockage Schedule'!$C$49,'Dockage Schedule'!O46,'Yield &amp; Quality'!N16&gt;='Dockage Schedule'!$C$49,'Dockage Schedule'!$M$49)</f>
        <v>0</v>
      </c>
      <c r="J21" s="62" cm="1">
        <f t="array" ref="J21">_xlfn.IFS('Yield &amp; Quality'!O16&lt;'Dockage Schedule'!$C$29,0,'Yield &amp; Quality'!O16&lt;'Dockage Schedule'!$C$30,'Dockage Schedule'!$M$29,'Yield &amp; Quality'!O16&lt;'Dockage Schedule'!$C$31,'Dockage Schedule'!$M$30,'Yield &amp; Quality'!O16&lt;'Dockage Schedule'!$C$32,'Dockage Schedule'!$M$31,'Yield &amp; Quality'!O16&lt;'Dockage Schedule'!$C$33,'Dockage Schedule'!$M$32,'Yield &amp; Quality'!O16&lt;'Dockage Schedule'!$C$34,'Dockage Schedule'!$M$33,'Yield &amp; Quality'!O16&lt;'Dockage Schedule'!$C$35,'Dockage Schedule'!$M$34,'Yield &amp; Quality'!O16&lt;'Dockage Schedule'!$C$36,'Dockage Schedule'!$M$35,'Yield &amp; Quality'!O16&lt;'Dockage Schedule'!$C$37,'Dockage Schedule'!$M$36,'Yield &amp; Quality'!O16&lt;'Dockage Schedule'!$C$38,'Dockage Schedule'!$M$37,'Yield &amp; Quality'!O16&lt;'Dockage Schedule'!$C$39,'Dockage Schedule'!$M$38,'Yield &amp; Quality'!O16&lt;'Dockage Schedule'!$C$40,'Dockage Schedule'!$M$39,'Yield &amp; Quality'!O16&lt;'Dockage Schedule'!$C$41,'Dockage Schedule'!$M$40,'Yield &amp; Quality'!O16&lt;'Dockage Schedule'!$C$42,'Dockage Schedule'!$M$41,'Yield &amp; Quality'!O16&lt;'Dockage Schedule'!$C$43,'Dockage Schedule'!$M$42,'Yield &amp; Quality'!O16&lt;'Dockage Schedule'!$C$44,'Dockage Schedule'!$M$43,'Yield &amp; Quality'!O16&lt;'Dockage Schedule'!$C$45,'Dockage Schedule'!$M$44,'Yield &amp; Quality'!O16&lt;'Dockage Schedule'!$C$46,'Dockage Schedule'!$M$45,'Yield &amp; Quality'!O16&lt;'Dockage Schedule'!$C$47,'Dockage Schedule'!$M$46,'Yield &amp; Quality'!O16&lt;'Dockage Schedule'!$C$48,'Dockage Schedule'!$M$47,'Yield &amp; Quality'!O16&lt;'Dockage Schedule'!$C$49,'Dockage Schedule'!P46,'Yield &amp; Quality'!O16&gt;='Dockage Schedule'!$C$49,'Dockage Schedule'!$M$49)</f>
        <v>0</v>
      </c>
      <c r="L21" s="67" cm="1">
        <f t="array" ref="L21">_xlfn.IFS('Yield &amp; Quality'!Q16&gt;='Dockage Schedule'!$P$4,'Dockage Schedule'!$AA$4,'Yield &amp; Quality'!Q16&gt;='Dockage Schedule'!$P$5,'Dockage Schedule'!$AA$5,'Yield &amp; Quality'!Q16&gt;='Dockage Schedule'!$P$6,'Dockage Schedule'!$AA$6,'Yield &amp; Quality'!Q16&gt;='Dockage Schedule'!$P$7,'Dockage Schedule'!$AA$7,'Yield &amp; Quality'!Q16&gt;='Dockage Schedule'!$P$8,'Dockage Schedule'!$AA$8,'Yield &amp; Quality'!Q16&gt;='Dockage Schedule'!$P$9,'Dockage Schedule'!$AA$9,'Yield &amp; Quality'!Q16&gt;='Dockage Schedule'!$P$10,'Dockage Schedule'!$AA$10,'Yield &amp; Quality'!Q16&gt;='Dockage Schedule'!$P$11,'Dockage Schedule'!$AA$11,'Yield &amp; Quality'!Q16&gt;='Dockage Schedule'!$P$12,'Dockage Schedule'!$AA$12,'Yield &amp; Quality'!Q16&gt;='Dockage Schedule'!$P$13,'Dockage Schedule'!$AA$13,'Yield &amp; Quality'!Q16&gt;='Dockage Schedule'!$P$14,'Dockage Schedule'!$AA$14,'Yield &amp; Quality'!Q16&gt;='Dockage Schedule'!$P$15,'Dockage Schedule'!$AA$15,'Yield &amp; Quality'!Q16&gt;='Dockage Schedule'!$P$16,'Dockage Schedule'!$AA$16,'Yield &amp; Quality'!Q16&gt;='Dockage Schedule'!$P$17,'Dockage Schedule'!$AA$17,'Yield &amp; Quality'!Q16&gt;='Dockage Schedule'!$P$18,'Dockage Schedule'!$AA$18,'Yield &amp; Quality'!Q16&gt;='Dockage Schedule'!$P$19,'Dockage Schedule'!$AA$19,'Yield &amp; Quality'!Q16&gt;='Dockage Schedule'!$P$20,'Dockage Schedule'!$AA$20,'Yield &amp; Quality'!Q16&gt;='Dockage Schedule'!$P$21,'Dockage Schedule'!$AA$21,'Yield &amp; Quality'!Q16&gt;='Dockage Schedule'!$P$22,'Dockage Schedule'!$AA$22,'Yield &amp; Quality'!Q16&gt;='Dockage Schedule'!$P$23,'Dockage Schedule'!$AA$23,'Yield &amp; Quality'!Q16&gt;='Dockage Schedule'!$P$24,'Dockage Schedule'!$AA$24,'Yield &amp; Quality'!Q16&gt;='Dockage Schedule'!$P$25,'Dockage Schedule'!$AA$25,'Yield &amp; Quality'!Q16&gt;='Dockage Schedule'!$P$26,'Dockage Schedule'!$AA$26,'Yield &amp; Quality'!Q16&gt;='Dockage Schedule'!$P$27,'Dockage Schedule'!$AA$27,'Yield &amp; Quality'!Q16&lt;'Dockage Schedule'!$P$27,'Dockage Schedule'!$AA$27)+_xlfn.IFS('Yield &amp; Quality'!V16&lt;'Dockage Schedule'!$AD$4,'Dockage Schedule'!$AN$3,'Yield &amp; Quality'!V16&lt;'Dockage Schedule'!$AD$5,'Dockage Schedule'!$AN$4,'Yield &amp; Quality'!V16&lt;'Dockage Schedule'!$AD$6,'Dockage Schedule'!$AN$5,'Yield &amp; Quality'!V16&lt;'Dockage Schedule'!$AD$7,'Dockage Schedule'!$AN$6,'Yield &amp; Quality'!V16&lt;'Dockage Schedule'!$AD$8,'Dockage Schedule'!$AN$7,'Yield &amp; Quality'!V16&lt;'Dockage Schedule'!$AD$9,'Dockage Schedule'!$AN$8,'Yield &amp; Quality'!V16&lt;'Dockage Schedule'!$AD$10,'Dockage Schedule'!$AN$9,'Yield &amp; Quality'!V16&lt;'Dockage Schedule'!$AD$11,'Dockage Schedule'!$AN$10,'Yield &amp; Quality'!V16&lt;'Dockage Schedule'!$AD$12,'Dockage Schedule'!$AN$11,'Yield &amp; Quality'!V16&lt;'Dockage Schedule'!$AD$13,'Dockage Schedule'!$AN$12,'Yield &amp; Quality'!V16&lt;'Dockage Schedule'!$AD$14,'Dockage Schedule'!$AN$13,'Yield &amp; Quality'!V16&lt;'Dockage Schedule'!$AD$15,'Dockage Schedule'!$AN$14,'Yield &amp; Quality'!V16&lt;'Dockage Schedule'!$AD$16,'Dockage Schedule'!$AN$15,'Yield &amp; Quality'!V16&lt;'Dockage Schedule'!$AD$17,'Dockage Schedule'!$AN$16,'Yield &amp; Quality'!V16&lt;'Dockage Schedule'!$AD$18,'Dockage Schedule'!$AN$17,'Yield &amp; Quality'!V16&lt;'Dockage Schedule'!$AD$19,'Dockage Schedule'!$AN$18,'Yield &amp; Quality'!V16&lt;'Dockage Schedule'!$AD$20,'Dockage Schedule'!$AN$19,'Yield &amp; Quality'!V16&lt;'Dockage Schedule'!$AD$21,'Dockage Schedule'!$AN$20,'Yield &amp; Quality'!V16&lt;'Dockage Schedule'!$AD$21,'Dockage Schedule'!$AN$22,'Yield &amp; Quality'!V16&lt;'Dockage Schedule'!$AD$22,'Dockage Schedule'!$AN$23,'Yield &amp; Quality'!V16&lt;'Dockage Schedule'!$AD$24,'Dockage Schedule'!$AN$24,'Yield &amp; Quality'!V16&lt;'Dockage Schedule'!$AD$25,'Dockage Schedule'!$AN$24,'Yield &amp; Quality'!V16&gt;='Dockage Schedule'!$AD$25,-500)-_xlfn.IFS('Yield &amp; Quality'!L16&lt;'Dockage Schedule'!$C$4,0,'Yield &amp; Quality'!L16&lt;'Dockage Schedule'!$C$5,'Dockage Schedule'!$M$4,'Yield &amp; Quality'!L16&lt;'Dockage Schedule'!$C$6,'Dockage Schedule'!$M$5,'Yield &amp; Quality'!L16&lt;'Dockage Schedule'!$C$6,'Dockage Schedule'!$M$7,'Yield &amp; Quality'!L16&lt;'Dockage Schedule'!$C$7,'Dockage Schedule'!$M$8,'Yield &amp; Quality'!L16&lt;'Dockage Schedule'!$C$8,'Dockage Schedule'!$M$9,'Yield &amp; Quality'!L16&lt;'Dockage Schedule'!$C$10,'Dockage Schedule'!$M$9,'Yield &amp; Quality'!L16&lt;'Dockage Schedule'!$C$10,'Dockage Schedule'!$M$11,'Yield &amp; Quality'!L16&lt;'Dockage Schedule'!$C$12,'Dockage Schedule'!$M$11,'Yield &amp; Quality'!L16&lt;'Dockage Schedule'!$C$13,'Dockage Schedule'!$M$12,'Yield &amp; Quality'!L16&lt;'Dockage Schedule'!$C$14,'Dockage Schedule'!$M$13,'Yield &amp; Quality'!L16&lt;'Dockage Schedule'!$C$15,'Dockage Schedule'!$M$14,'Yield &amp; Quality'!L16&lt;'Dockage Schedule'!$C$16,'Dockage Schedule'!$M$15,'Yield &amp; Quality'!L16&lt;'Dockage Schedule'!$C$17,'Dockage Schedule'!$M$16,'Yield &amp; Quality'!L16&lt;'Dockage Schedule'!$C$18,'Dockage Schedule'!$M$17,'Yield &amp; Quality'!L16&lt;'Dockage Schedule'!$C$19,'Dockage Schedule'!$M$18,'Yield &amp; Quality'!L16&lt;'Dockage Schedule'!$C$20,'Dockage Schedule'!$M$19,'Yield &amp; Quality'!L16&lt;'Dockage Schedule'!$C$21,'Dockage Schedule'!$M$20,'Yield &amp; Quality'!L16&lt;'Dockage Schedule'!$C$22,'Dockage Schedule'!$M$21,'Yield &amp; Quality'!L16&lt;'Dockage Schedule'!$C$23,'Dockage Schedule'!$M$22,'Yield &amp; Quality'!L16&lt;'Dockage Schedule'!$C$24,'Dockage Schedule'!$M$23,'Yield &amp; Quality'!L16&gt;='Dockage Schedule'!C22,'Dockage Schedule'!M22)</f>
        <v>-0.32</v>
      </c>
      <c r="M21" s="29" cm="1">
        <f t="array" ref="M21">_xlfn.IFS('Yield &amp; Quality'!R16&gt;='Dockage Schedule'!$P$4,'Dockage Schedule'!$AA$4,'Yield &amp; Quality'!R16&gt;='Dockage Schedule'!$P$5,'Dockage Schedule'!$AA$5,'Yield &amp; Quality'!R16&gt;='Dockage Schedule'!$P$6,'Dockage Schedule'!$AA$6,'Yield &amp; Quality'!R16&gt;='Dockage Schedule'!$P$7,'Dockage Schedule'!$AA$7,'Yield &amp; Quality'!R16&gt;='Dockage Schedule'!$P$8,'Dockage Schedule'!$AA$8,'Yield &amp; Quality'!R16&gt;='Dockage Schedule'!$P$9,'Dockage Schedule'!$AA$9,'Yield &amp; Quality'!R16&gt;='Dockage Schedule'!$P$10,'Dockage Schedule'!$AA$10,'Yield &amp; Quality'!R16&gt;='Dockage Schedule'!$P$11,'Dockage Schedule'!$AA$11,'Yield &amp; Quality'!R16&gt;='Dockage Schedule'!$P$12,'Dockage Schedule'!$AA$12,'Yield &amp; Quality'!R16&gt;='Dockage Schedule'!$P$13,'Dockage Schedule'!$AA$13,'Yield &amp; Quality'!R16&gt;='Dockage Schedule'!$P$14,'Dockage Schedule'!$AA$14,'Yield &amp; Quality'!R16&gt;='Dockage Schedule'!$P$15,'Dockage Schedule'!$AA$15,'Yield &amp; Quality'!R16&gt;='Dockage Schedule'!$P$16,'Dockage Schedule'!$AA$16,'Yield &amp; Quality'!R16&gt;='Dockage Schedule'!$P$17,'Dockage Schedule'!$AA$17,'Yield &amp; Quality'!R16&gt;='Dockage Schedule'!$P$18,'Dockage Schedule'!$AA$18,'Yield &amp; Quality'!R16&gt;='Dockage Schedule'!$P$19,'Dockage Schedule'!$AA$19,'Yield &amp; Quality'!R16&gt;='Dockage Schedule'!$P$20,'Dockage Schedule'!$AA$20,'Yield &amp; Quality'!R16&gt;='Dockage Schedule'!$P$21,'Dockage Schedule'!$AA$21,'Yield &amp; Quality'!R16&gt;='Dockage Schedule'!$P$22,'Dockage Schedule'!$AA$22,'Yield &amp; Quality'!R16&gt;='Dockage Schedule'!$P$23,'Dockage Schedule'!$AA$23,'Yield &amp; Quality'!R16&gt;='Dockage Schedule'!$P$24,'Dockage Schedule'!$AA$24,'Yield &amp; Quality'!R16&gt;='Dockage Schedule'!$P$25,'Dockage Schedule'!$AA$25,'Yield &amp; Quality'!R16&gt;='Dockage Schedule'!$P$26,'Dockage Schedule'!$AA$26,'Yield &amp; Quality'!R16&gt;='Dockage Schedule'!$P$27,'Dockage Schedule'!$AA$27,'Yield &amp; Quality'!R16&lt;'Dockage Schedule'!$P$27,'Dockage Schedule'!$AA$27)+_xlfn.IFS('Yield &amp; Quality'!W16&lt;'Dockage Schedule'!$AD$4,'Dockage Schedule'!$AN$3,'Yield &amp; Quality'!W16&lt;'Dockage Schedule'!$AD$5,'Dockage Schedule'!$AN$4,'Yield &amp; Quality'!W16&lt;'Dockage Schedule'!$AD$6,'Dockage Schedule'!$AN$5,'Yield &amp; Quality'!W16&lt;'Dockage Schedule'!$AD$7,'Dockage Schedule'!$AN$6,'Yield &amp; Quality'!W16&lt;'Dockage Schedule'!$AD$8,'Dockage Schedule'!$AN$7,'Yield &amp; Quality'!W16&lt;'Dockage Schedule'!$AD$9,'Dockage Schedule'!$AN$8,'Yield &amp; Quality'!W16&lt;'Dockage Schedule'!$AD$10,'Dockage Schedule'!$AN$9,'Yield &amp; Quality'!W16&lt;'Dockage Schedule'!$AD$11,'Dockage Schedule'!$AN$10,'Yield &amp; Quality'!W16&lt;'Dockage Schedule'!$AD$12,'Dockage Schedule'!$AN$11,'Yield &amp; Quality'!W16&lt;'Dockage Schedule'!$AD$13,'Dockage Schedule'!$AN$12,'Yield &amp; Quality'!W16&lt;'Dockage Schedule'!$AD$14,'Dockage Schedule'!$AN$13,'Yield &amp; Quality'!W16&lt;'Dockage Schedule'!$AD$15,'Dockage Schedule'!$AN$14,'Yield &amp; Quality'!W16&lt;'Dockage Schedule'!$AD$16,'Dockage Schedule'!$AN$15,'Yield &amp; Quality'!W16&lt;'Dockage Schedule'!$AD$17,'Dockage Schedule'!$AN$16,'Yield &amp; Quality'!W16&lt;'Dockage Schedule'!$AD$18,'Dockage Schedule'!$AN$17,'Yield &amp; Quality'!W16&lt;'Dockage Schedule'!$AD$19,'Dockage Schedule'!$AN$18,'Yield &amp; Quality'!W16&lt;'Dockage Schedule'!$AD$20,'Dockage Schedule'!$AN$19,'Yield &amp; Quality'!W16&lt;'Dockage Schedule'!$AD$21,'Dockage Schedule'!$AN$20,'Yield &amp; Quality'!W16&lt;'Dockage Schedule'!$AD$21,'Dockage Schedule'!$AN$22,'Yield &amp; Quality'!W16&lt;'Dockage Schedule'!$AD$22,'Dockage Schedule'!$AN$23,'Yield &amp; Quality'!W16&lt;'Dockage Schedule'!$AD$24,'Dockage Schedule'!$AN$24,'Yield &amp; Quality'!W16&lt;'Dockage Schedule'!$AD$25,'Dockage Schedule'!$AN$24,'Yield &amp; Quality'!W16&gt;='Dockage Schedule'!$AD$25,-500)-_xlfn.IFS('Yield &amp; Quality'!M16&lt;'Dockage Schedule'!$C$4,0,'Yield &amp; Quality'!M16&lt;'Dockage Schedule'!$C$5,'Dockage Schedule'!$M$4,'Yield &amp; Quality'!M16&lt;'Dockage Schedule'!$C$6,'Dockage Schedule'!$M$5,'Yield &amp; Quality'!M16&lt;'Dockage Schedule'!$C$6,'Dockage Schedule'!$M$7,'Yield &amp; Quality'!M16&lt;'Dockage Schedule'!$C$7,'Dockage Schedule'!$M$8,'Yield &amp; Quality'!M16&lt;'Dockage Schedule'!$C$8,'Dockage Schedule'!$M$9,'Yield &amp; Quality'!M16&lt;'Dockage Schedule'!$C$10,'Dockage Schedule'!$M$9,'Yield &amp; Quality'!M16&lt;'Dockage Schedule'!$C$10,'Dockage Schedule'!$M$11,'Yield &amp; Quality'!M16&lt;'Dockage Schedule'!$C$12,'Dockage Schedule'!$M$11,'Yield &amp; Quality'!M16&lt;'Dockage Schedule'!$C$13,'Dockage Schedule'!$M$12,'Yield &amp; Quality'!M16&lt;'Dockage Schedule'!$C$14,'Dockage Schedule'!$M$13,'Yield &amp; Quality'!M16&lt;'Dockage Schedule'!$C$15,'Dockage Schedule'!$M$14,'Yield &amp; Quality'!M16&lt;'Dockage Schedule'!$C$16,'Dockage Schedule'!$M$15,'Yield &amp; Quality'!M16&lt;'Dockage Schedule'!$C$17,'Dockage Schedule'!$M$16,'Yield &amp; Quality'!M16&lt;'Dockage Schedule'!$C$18,'Dockage Schedule'!$M$17,'Yield &amp; Quality'!M16&lt;'Dockage Schedule'!$C$19,'Dockage Schedule'!$M$18,'Yield &amp; Quality'!M16&lt;'Dockage Schedule'!$C$20,'Dockage Schedule'!$M$19,'Yield &amp; Quality'!M16&lt;'Dockage Schedule'!$C$21,'Dockage Schedule'!$M$20,'Yield &amp; Quality'!M16&lt;'Dockage Schedule'!$C$22,'Dockage Schedule'!$M$21,'Yield &amp; Quality'!M16&lt;'Dockage Schedule'!$C$23,'Dockage Schedule'!$M$22,'Yield &amp; Quality'!M16&lt;'Dockage Schedule'!$C$24,'Dockage Schedule'!$M$23,'Yield &amp; Quality'!M16&gt;='Dockage Schedule'!D22,'Dockage Schedule'!N22)</f>
        <v>-0.06</v>
      </c>
      <c r="N21" s="29" cm="1">
        <f t="array" ref="N21">_xlfn.IFS('Yield &amp; Quality'!S16&gt;='Dockage Schedule'!$P$4,'Dockage Schedule'!$AA$4,'Yield &amp; Quality'!S16&gt;='Dockage Schedule'!$P$5,'Dockage Schedule'!$AA$5,'Yield &amp; Quality'!S16&gt;='Dockage Schedule'!$P$6,'Dockage Schedule'!$AA$6,'Yield &amp; Quality'!S16&gt;='Dockage Schedule'!$P$7,'Dockage Schedule'!$AA$7,'Yield &amp; Quality'!S16&gt;='Dockage Schedule'!$P$8,'Dockage Schedule'!$AA$8,'Yield &amp; Quality'!S16&gt;='Dockage Schedule'!$P$9,'Dockage Schedule'!$AA$9,'Yield &amp; Quality'!S16&gt;='Dockage Schedule'!$P$10,'Dockage Schedule'!$AA$10,'Yield &amp; Quality'!S16&gt;='Dockage Schedule'!$P$11,'Dockage Schedule'!$AA$11,'Yield &amp; Quality'!S16&gt;='Dockage Schedule'!$P$12,'Dockage Schedule'!$AA$12,'Yield &amp; Quality'!S16&gt;='Dockage Schedule'!$P$13,'Dockage Schedule'!$AA$13,'Yield &amp; Quality'!S16&gt;='Dockage Schedule'!$P$14,'Dockage Schedule'!$AA$14,'Yield &amp; Quality'!S16&gt;='Dockage Schedule'!$P$15,'Dockage Schedule'!$AA$15,'Yield &amp; Quality'!S16&gt;='Dockage Schedule'!$P$16,'Dockage Schedule'!$AA$16,'Yield &amp; Quality'!S16&gt;='Dockage Schedule'!$P$17,'Dockage Schedule'!$AA$17,'Yield &amp; Quality'!S16&gt;='Dockage Schedule'!$P$18,'Dockage Schedule'!$AA$18,'Yield &amp; Quality'!S16&gt;='Dockage Schedule'!$P$19,'Dockage Schedule'!$AA$19,'Yield &amp; Quality'!S16&gt;='Dockage Schedule'!$P$20,'Dockage Schedule'!$AA$20,'Yield &amp; Quality'!S16&gt;='Dockage Schedule'!$P$21,'Dockage Schedule'!$AA$21,'Yield &amp; Quality'!S16&gt;='Dockage Schedule'!$P$22,'Dockage Schedule'!$AA$22,'Yield &amp; Quality'!S16&gt;='Dockage Schedule'!$P$23,'Dockage Schedule'!$AA$23,'Yield &amp; Quality'!S16&gt;='Dockage Schedule'!$P$24,'Dockage Schedule'!$AA$24,'Yield &amp; Quality'!S16&gt;='Dockage Schedule'!$P$25,'Dockage Schedule'!$AA$25,'Yield &amp; Quality'!S16&gt;='Dockage Schedule'!$P$26,'Dockage Schedule'!$AA$26,'Yield &amp; Quality'!S16&gt;='Dockage Schedule'!$P$27,'Dockage Schedule'!$AA$27,'Yield &amp; Quality'!S16&lt;'Dockage Schedule'!$P$27,'Dockage Schedule'!$AA$27)+_xlfn.IFS('Yield &amp; Quality'!X16&lt;'Dockage Schedule'!$AD$4,'Dockage Schedule'!$AN$3,'Yield &amp; Quality'!X16&lt;'Dockage Schedule'!$AD$5,'Dockage Schedule'!$AN$4,'Yield &amp; Quality'!X16&lt;'Dockage Schedule'!$AD$6,'Dockage Schedule'!$AN$5,'Yield &amp; Quality'!X16&lt;'Dockage Schedule'!$AD$7,'Dockage Schedule'!$AN$6,'Yield &amp; Quality'!X16&lt;'Dockage Schedule'!$AD$8,'Dockage Schedule'!$AN$7,'Yield &amp; Quality'!X16&lt;'Dockage Schedule'!$AD$9,'Dockage Schedule'!$AN$8,'Yield &amp; Quality'!X16&lt;'Dockage Schedule'!$AD$10,'Dockage Schedule'!$AN$9,'Yield &amp; Quality'!X16&lt;'Dockage Schedule'!$AD$11,'Dockage Schedule'!$AN$10,'Yield &amp; Quality'!X16&lt;'Dockage Schedule'!$AD$12,'Dockage Schedule'!$AN$11,'Yield &amp; Quality'!X16&lt;'Dockage Schedule'!$AD$13,'Dockage Schedule'!$AN$12,'Yield &amp; Quality'!X16&lt;'Dockage Schedule'!$AD$14,'Dockage Schedule'!$AN$13,'Yield &amp; Quality'!X16&lt;'Dockage Schedule'!$AD$15,'Dockage Schedule'!$AN$14,'Yield &amp; Quality'!X16&lt;'Dockage Schedule'!$AD$16,'Dockage Schedule'!$AN$15,'Yield &amp; Quality'!X16&lt;'Dockage Schedule'!$AD$17,'Dockage Schedule'!$AN$16,'Yield &amp; Quality'!X16&lt;'Dockage Schedule'!$AD$18,'Dockage Schedule'!$AN$17,'Yield &amp; Quality'!X16&lt;'Dockage Schedule'!$AD$19,'Dockage Schedule'!$AN$18,'Yield &amp; Quality'!X16&lt;'Dockage Schedule'!$AD$20,'Dockage Schedule'!$AN$19,'Yield &amp; Quality'!X16&lt;'Dockage Schedule'!$AD$21,'Dockage Schedule'!$AN$20,'Yield &amp; Quality'!X16&lt;'Dockage Schedule'!$AD$21,'Dockage Schedule'!$AN$22,'Yield &amp; Quality'!X16&lt;'Dockage Schedule'!$AD$22,'Dockage Schedule'!$AN$23,'Yield &amp; Quality'!X16&lt;'Dockage Schedule'!$AD$24,'Dockage Schedule'!$AN$24,'Yield &amp; Quality'!X16&lt;'Dockage Schedule'!$AD$25,'Dockage Schedule'!$AN$24,'Yield &amp; Quality'!X16&gt;='Dockage Schedule'!$AD$25,-500)-_xlfn.IFS('Yield &amp; Quality'!N16&lt;'Dockage Schedule'!$C$4,0,'Yield &amp; Quality'!N16&lt;'Dockage Schedule'!$C$5,'Dockage Schedule'!$M$4,'Yield &amp; Quality'!N16&lt;'Dockage Schedule'!$C$6,'Dockage Schedule'!$M$5,'Yield &amp; Quality'!N16&lt;'Dockage Schedule'!$C$6,'Dockage Schedule'!$M$7,'Yield &amp; Quality'!N16&lt;'Dockage Schedule'!$C$7,'Dockage Schedule'!$M$8,'Yield &amp; Quality'!N16&lt;'Dockage Schedule'!$C$8,'Dockage Schedule'!$M$9,'Yield &amp; Quality'!N16&lt;'Dockage Schedule'!$C$10,'Dockage Schedule'!$M$9,'Yield &amp; Quality'!N16&lt;'Dockage Schedule'!$C$10,'Dockage Schedule'!$M$11,'Yield &amp; Quality'!N16&lt;'Dockage Schedule'!$C$12,'Dockage Schedule'!$M$11,'Yield &amp; Quality'!N16&lt;'Dockage Schedule'!$C$13,'Dockage Schedule'!$M$12,'Yield &amp; Quality'!N16&lt;'Dockage Schedule'!$C$14,'Dockage Schedule'!$M$13,'Yield &amp; Quality'!N16&lt;'Dockage Schedule'!$C$15,'Dockage Schedule'!$M$14,'Yield &amp; Quality'!N16&lt;'Dockage Schedule'!$C$16,'Dockage Schedule'!$M$15,'Yield &amp; Quality'!N16&lt;'Dockage Schedule'!$C$17,'Dockage Schedule'!$M$16,'Yield &amp; Quality'!N16&lt;'Dockage Schedule'!$C$18,'Dockage Schedule'!$M$17,'Yield &amp; Quality'!N16&lt;'Dockage Schedule'!$C$19,'Dockage Schedule'!$M$18,'Yield &amp; Quality'!N16&lt;'Dockage Schedule'!$C$20,'Dockage Schedule'!$M$19,'Yield &amp; Quality'!N16&lt;'Dockage Schedule'!$C$21,'Dockage Schedule'!$M$20,'Yield &amp; Quality'!N16&lt;'Dockage Schedule'!$C$22,'Dockage Schedule'!$M$21,'Yield &amp; Quality'!N16&lt;'Dockage Schedule'!$C$23,'Dockage Schedule'!$M$22,'Yield &amp; Quality'!N16&lt;'Dockage Schedule'!$C$24,'Dockage Schedule'!$M$23,'Yield &amp; Quality'!N16&gt;='Dockage Schedule'!E22,'Dockage Schedule'!O22)</f>
        <v>-0.09</v>
      </c>
      <c r="O21" s="68" cm="1">
        <f t="array" ref="O21">_xlfn.IFS('Yield &amp; Quality'!T16&gt;='Dockage Schedule'!$P$4,'Dockage Schedule'!$AA$4,'Yield &amp; Quality'!T16&gt;='Dockage Schedule'!$P$5,'Dockage Schedule'!$AA$5,'Yield &amp; Quality'!T16&gt;='Dockage Schedule'!$P$6,'Dockage Schedule'!$AA$6,'Yield &amp; Quality'!T16&gt;='Dockage Schedule'!$P$7,'Dockage Schedule'!$AA$7,'Yield &amp; Quality'!T16&gt;='Dockage Schedule'!$P$8,'Dockage Schedule'!$AA$8,'Yield &amp; Quality'!T16&gt;='Dockage Schedule'!$P$9,'Dockage Schedule'!$AA$9,'Yield &amp; Quality'!T16&gt;='Dockage Schedule'!$P$10,'Dockage Schedule'!$AA$10,'Yield &amp; Quality'!T16&gt;='Dockage Schedule'!$P$11,'Dockage Schedule'!$AA$11,'Yield &amp; Quality'!T16&gt;='Dockage Schedule'!$P$12,'Dockage Schedule'!$AA$12,'Yield &amp; Quality'!T16&gt;='Dockage Schedule'!$P$13,'Dockage Schedule'!$AA$13,'Yield &amp; Quality'!T16&gt;='Dockage Schedule'!$P$14,'Dockage Schedule'!$AA$14,'Yield &amp; Quality'!T16&gt;='Dockage Schedule'!$P$15,'Dockage Schedule'!$AA$15,'Yield &amp; Quality'!T16&gt;='Dockage Schedule'!$P$16,'Dockage Schedule'!$AA$16,'Yield &amp; Quality'!T16&gt;='Dockage Schedule'!$P$17,'Dockage Schedule'!$AA$17,'Yield &amp; Quality'!T16&gt;='Dockage Schedule'!$P$18,'Dockage Schedule'!$AA$18,'Yield &amp; Quality'!T16&gt;='Dockage Schedule'!$P$19,'Dockage Schedule'!$AA$19,'Yield &amp; Quality'!T16&gt;='Dockage Schedule'!$P$20,'Dockage Schedule'!$AA$20,'Yield &amp; Quality'!T16&gt;='Dockage Schedule'!$P$21,'Dockage Schedule'!$AA$21,'Yield &amp; Quality'!T16&gt;='Dockage Schedule'!$P$22,'Dockage Schedule'!$AA$22,'Yield &amp; Quality'!T16&gt;='Dockage Schedule'!$P$23,'Dockage Schedule'!$AA$23,'Yield &amp; Quality'!T16&gt;='Dockage Schedule'!$P$24,'Dockage Schedule'!$AA$24,'Yield &amp; Quality'!T16&gt;='Dockage Schedule'!$P$25,'Dockage Schedule'!$AA$25,'Yield &amp; Quality'!T16&gt;='Dockage Schedule'!$P$26,'Dockage Schedule'!$AA$26,'Yield &amp; Quality'!T16&gt;='Dockage Schedule'!$P$27,'Dockage Schedule'!$AA$27,'Yield &amp; Quality'!T16&lt;'Dockage Schedule'!$P$27,'Dockage Schedule'!$AA$27)+_xlfn.IFS('Yield &amp; Quality'!Y16&lt;'Dockage Schedule'!$AD$4,'Dockage Schedule'!$AN$3,'Yield &amp; Quality'!Y16&lt;'Dockage Schedule'!$AD$5,'Dockage Schedule'!$AN$4,'Yield &amp; Quality'!Y16&lt;'Dockage Schedule'!$AD$6,'Dockage Schedule'!$AN$5,'Yield &amp; Quality'!Y16&lt;'Dockage Schedule'!$AD$7,'Dockage Schedule'!$AN$6,'Yield &amp; Quality'!Y16&lt;'Dockage Schedule'!$AD$8,'Dockage Schedule'!$AN$7,'Yield &amp; Quality'!Y16&lt;'Dockage Schedule'!$AD$9,'Dockage Schedule'!$AN$8,'Yield &amp; Quality'!Y16&lt;'Dockage Schedule'!$AD$10,'Dockage Schedule'!$AN$9,'Yield &amp; Quality'!Y16&lt;'Dockage Schedule'!$AD$11,'Dockage Schedule'!$AN$10,'Yield &amp; Quality'!Y16&lt;'Dockage Schedule'!$AD$12,'Dockage Schedule'!$AN$11,'Yield &amp; Quality'!Y16&lt;'Dockage Schedule'!$AD$13,'Dockage Schedule'!$AN$12,'Yield &amp; Quality'!Y16&lt;'Dockage Schedule'!$AD$14,'Dockage Schedule'!$AN$13,'Yield &amp; Quality'!Y16&lt;'Dockage Schedule'!$AD$15,'Dockage Schedule'!$AN$14,'Yield &amp; Quality'!Y16&lt;'Dockage Schedule'!$AD$16,'Dockage Schedule'!$AN$15,'Yield &amp; Quality'!Y16&lt;'Dockage Schedule'!$AD$17,'Dockage Schedule'!$AN$16,'Yield &amp; Quality'!Y16&lt;'Dockage Schedule'!$AD$18,'Dockage Schedule'!$AN$17,'Yield &amp; Quality'!Y16&lt;'Dockage Schedule'!$AD$19,'Dockage Schedule'!$AN$18,'Yield &amp; Quality'!Y16&lt;'Dockage Schedule'!$AD$20,'Dockage Schedule'!$AN$19,'Yield &amp; Quality'!Y16&lt;'Dockage Schedule'!$AD$21,'Dockage Schedule'!$AN$20,'Yield &amp; Quality'!Y16&lt;'Dockage Schedule'!$AD$21,'Dockage Schedule'!$AN$22,'Yield &amp; Quality'!Y16&lt;'Dockage Schedule'!$AD$22,'Dockage Schedule'!$AN$23,'Yield &amp; Quality'!Y16&lt;'Dockage Schedule'!$AD$24,'Dockage Schedule'!$AN$24,'Yield &amp; Quality'!Y16&lt;'Dockage Schedule'!$AD$25,'Dockage Schedule'!$AN$24,'Yield &amp; Quality'!Y16&gt;='Dockage Schedule'!$AD$25,-500)-_xlfn.IFS('Yield &amp; Quality'!O16&lt;'Dockage Schedule'!$C$4,0,'Yield &amp; Quality'!O16&lt;'Dockage Schedule'!$C$5,'Dockage Schedule'!$M$4,'Yield &amp; Quality'!O16&lt;'Dockage Schedule'!$C$6,'Dockage Schedule'!$M$5,'Yield &amp; Quality'!O16&lt;'Dockage Schedule'!$C$6,'Dockage Schedule'!$M$7,'Yield &amp; Quality'!O16&lt;'Dockage Schedule'!$C$7,'Dockage Schedule'!$M$8,'Yield &amp; Quality'!O16&lt;'Dockage Schedule'!$C$8,'Dockage Schedule'!$M$9,'Yield &amp; Quality'!O16&lt;'Dockage Schedule'!$C$10,'Dockage Schedule'!$M$9,'Yield &amp; Quality'!O16&lt;'Dockage Schedule'!$C$10,'Dockage Schedule'!$M$11,'Yield &amp; Quality'!O16&lt;'Dockage Schedule'!$C$12,'Dockage Schedule'!$M$11,'Yield &amp; Quality'!O16&lt;'Dockage Schedule'!$C$13,'Dockage Schedule'!$M$12,'Yield &amp; Quality'!O16&lt;'Dockage Schedule'!$C$14,'Dockage Schedule'!$M$13,'Yield &amp; Quality'!O16&lt;'Dockage Schedule'!$C$15,'Dockage Schedule'!$M$14,'Yield &amp; Quality'!O16&lt;'Dockage Schedule'!$C$16,'Dockage Schedule'!$M$15,'Yield &amp; Quality'!O16&lt;'Dockage Schedule'!$C$17,'Dockage Schedule'!$M$16,'Yield &amp; Quality'!O16&lt;'Dockage Schedule'!$C$18,'Dockage Schedule'!$M$17,'Yield &amp; Quality'!O16&lt;'Dockage Schedule'!$C$19,'Dockage Schedule'!$M$18,'Yield &amp; Quality'!O16&lt;'Dockage Schedule'!$C$20,'Dockage Schedule'!$M$19,'Yield &amp; Quality'!O16&lt;'Dockage Schedule'!$C$21,'Dockage Schedule'!$M$20,'Yield &amp; Quality'!O16&lt;'Dockage Schedule'!$C$22,'Dockage Schedule'!$M$21,'Yield &amp; Quality'!O16&lt;'Dockage Schedule'!$C$23,'Dockage Schedule'!$M$22,'Yield &amp; Quality'!O16&lt;'Dockage Schedule'!$C$24,'Dockage Schedule'!$M$23,'Yield &amp; Quality'!O16&gt;='Dockage Schedule'!F22,'Dockage Schedule'!P22)</f>
        <v>-0.03</v>
      </c>
      <c r="Q21" s="66">
        <f>(('Yield &amp; Quality'!G16*((100-'Partial Returns'!G21)/100))*($C$3+L21))+($C$4*'Yield &amp; Quality'!AA16)</f>
        <v>908.62326473053395</v>
      </c>
      <c r="R21" s="7">
        <f>(('Yield &amp; Quality'!H16*((100-'Partial Returns'!H21)/100))*($C$3+M21))+($C$4*'Yield &amp; Quality'!AB16)</f>
        <v>833.75202111217368</v>
      </c>
      <c r="S21" s="7">
        <f>(('Yield &amp; Quality'!I16*((100-'Partial Returns'!I21)/100))*($C$3+N21))+($C$4*'Yield &amp; Quality'!AC16)</f>
        <v>1068.9752966648266</v>
      </c>
      <c r="T21" s="8">
        <f>(('Yield &amp; Quality'!J16*((100-'Partial Returns'!J21)/100))*($C$3+O21))+($C$4*'Yield &amp; Quality'!AD16)</f>
        <v>1024.4357948605086</v>
      </c>
      <c r="U21" s="5"/>
      <c r="V21" s="66" cm="1">
        <f t="array" ref="V21">_xlfn.IFS('Yield &amp; Quality'!B16='Treatment Costs'!$A$3,'Treatment Costs'!$K$3,'Yield &amp; Quality'!B16='Treatment Costs'!$A$4,'Treatment Costs'!$K$4,'Yield &amp; Quality'!B16='Treatment Costs'!$A$5,'Treatment Costs'!$K$5,'Yield &amp; Quality'!B16='Treatment Costs'!$A$6,'Treatment Costs'!$K$6,'Yield &amp; Quality'!B16='Treatment Costs'!$A$7,'Treatment Costs'!$K$7,'Yield &amp; Quality'!B16='Treatment Costs'!$A$8,'Treatment Costs'!$K$8,'Yield &amp; Quality'!B16='Treatment Costs'!$A$9,'Treatment Costs'!$K$9,'Yield &amp; Quality'!B16='Treatment Costs'!$A$10,'Treatment Costs'!$K$10,'Yield &amp; Quality'!B16='Treatment Costs'!$A$11,'Treatment Costs'!$K$11,'Yield &amp; Quality'!B16='Treatment Costs'!$A$12,'Treatment Costs'!$K$12,'Yield &amp; Quality'!B16='Treatment Costs'!$A$13,'Treatment Costs'!$K$13,'Yield &amp; Quality'!B16='Treatment Costs'!$A$14,'Treatment Costs'!$K$14,'Yield &amp; Quality'!B16='Treatment Costs'!$A$15,'Treatment Costs'!$K$15,'Yield &amp; Quality'!B16='Treatment Costs'!$A$16,'Treatment Costs'!$K$16)</f>
        <v>162.64017857142858</v>
      </c>
      <c r="W21" s="7" cm="1">
        <f t="array" ref="W21">_xlfn.IFS('Yield &amp; Quality'!C16='Treatment Costs'!$A$3,'Treatment Costs'!$W$3,'Yield &amp; Quality'!C16='Treatment Costs'!$A$4,'Treatment Costs'!$W$4,'Yield &amp; Quality'!C16='Treatment Costs'!$A$5,'Treatment Costs'!$W$5,'Yield &amp; Quality'!C16='Treatment Costs'!$A$6,'Treatment Costs'!$W$6,'Yield &amp; Quality'!C16='Treatment Costs'!$A$7,'Treatment Costs'!$W$7,'Yield &amp; Quality'!C16='Treatment Costs'!$A$8,'Treatment Costs'!$W$8,'Yield &amp; Quality'!C16='Treatment Costs'!$A$9,'Treatment Costs'!$W$9,'Yield &amp; Quality'!C16='Treatment Costs'!$A$10,'Treatment Costs'!$W$10,'Yield &amp; Quality'!C16='Treatment Costs'!$A$11,'Treatment Costs'!$W$11,'Yield &amp; Quality'!C16='Treatment Costs'!$A$12,'Treatment Costs'!$W$12,'Yield &amp; Quality'!C16='Treatment Costs'!$A$13,'Treatment Costs'!$W$13,'Yield &amp; Quality'!C16='Treatment Costs'!$A$14,'Treatment Costs'!$W$14,'Yield &amp; Quality'!C16='Treatment Costs'!$A$15,'Treatment Costs'!$W$15,'Yield &amp; Quality'!C16='Treatment Costs'!$A$16,'Treatment Costs'!$W$16)</f>
        <v>104.71785714285714</v>
      </c>
      <c r="X21" s="7" cm="1">
        <f t="array" ref="X21">_xlfn.IFS('Yield &amp; Quality'!D16='Treatment Costs'!$A$3,'Treatment Costs'!$K$3,'Yield &amp; Quality'!D16='Treatment Costs'!$A$4,'Treatment Costs'!$K$4,'Yield &amp; Quality'!D16='Treatment Costs'!$A$5,'Treatment Costs'!$K$5,'Yield &amp; Quality'!D16='Treatment Costs'!$A$6,'Treatment Costs'!$K$6,'Yield &amp; Quality'!D16='Treatment Costs'!$A$7,'Treatment Costs'!$K$7,'Yield &amp; Quality'!D16='Treatment Costs'!$A$8,'Treatment Costs'!$K$8,'Yield &amp; Quality'!D16='Treatment Costs'!$A$9,'Treatment Costs'!$K$9,'Yield &amp; Quality'!D16='Treatment Costs'!$A$10,'Treatment Costs'!$K$10,'Yield &amp; Quality'!D16='Treatment Costs'!$A$11,'Treatment Costs'!$K$11,'Yield &amp; Quality'!D16='Treatment Costs'!$A$12,'Treatment Costs'!$K$12,'Yield &amp; Quality'!D16='Treatment Costs'!$A$13,'Treatment Costs'!$K$13,'Yield &amp; Quality'!D16='Treatment Costs'!$A$14,'Treatment Costs'!$K$14,'Yield &amp; Quality'!D16='Treatment Costs'!$A$15,'Treatment Costs'!$K$15,'Yield &amp; Quality'!D16='Treatment Costs'!$A$16,'Treatment Costs'!$K$16)</f>
        <v>162.64017857142858</v>
      </c>
      <c r="Y21" s="8" cm="1">
        <f t="array" ref="Y21">_xlfn.IFS('Yield &amp; Quality'!E16='Treatment Costs'!$A$3,'Treatment Costs'!$W$3,'Yield &amp; Quality'!E16='Treatment Costs'!$A$4,'Treatment Costs'!$W$4,'Yield &amp; Quality'!E16='Treatment Costs'!$A$5,'Treatment Costs'!$W$5,'Yield &amp; Quality'!E16='Treatment Costs'!$A$6,'Treatment Costs'!$W$6,'Yield &amp; Quality'!E16='Treatment Costs'!$A$7,'Treatment Costs'!$W$7,'Yield &amp; Quality'!E16='Treatment Costs'!$A$8,'Treatment Costs'!$W$8,'Yield &amp; Quality'!E16='Treatment Costs'!$A$9,'Treatment Costs'!$W$9,'Yield &amp; Quality'!E16='Treatment Costs'!$A$10,'Treatment Costs'!$W$10,'Yield &amp; Quality'!E16='Treatment Costs'!$A$11,'Treatment Costs'!$W$11,'Yield &amp; Quality'!E16='Treatment Costs'!$A$12,'Treatment Costs'!$W$12,'Yield &amp; Quality'!E16='Treatment Costs'!$A$13,'Treatment Costs'!$W$13,'Yield &amp; Quality'!E16='Treatment Costs'!$A$14,'Treatment Costs'!$W$14,'Yield &amp; Quality'!E16='Treatment Costs'!$A$15,'Treatment Costs'!$W$15,'Yield &amp; Quality'!E16='Treatment Costs'!$A$16,'Treatment Costs'!$W$16)</f>
        <v>162.07767857142858</v>
      </c>
      <c r="AA21" s="66">
        <f>(('Yield &amp; Quality'!G16*((100-'Partial Returns'!G21)/100))*($C$3+L21))+($C$4*'Yield &amp; Quality'!AA16)-V21</f>
        <v>745.98308615910537</v>
      </c>
      <c r="AB21" s="7">
        <f>(('Yield &amp; Quality'!H16*((100-'Partial Returns'!H21)/100))*($C$3+M21))+($C$4*'Yield &amp; Quality'!AB16)-W21</f>
        <v>729.03416396931652</v>
      </c>
      <c r="AC21" s="7">
        <f>(('Yield &amp; Quality'!I16*((100-'Partial Returns'!I21)/100))*($C$3+N21))+($C$4*'Yield &amp; Quality'!AC16)-X21</f>
        <v>906.33511809339802</v>
      </c>
      <c r="AD21" s="8">
        <f>(('Yield &amp; Quality'!J16*((100-'Partial Returns'!J21)/100))*($C$3+O21))+($C$4*'Yield &amp; Quality'!AD16)-Y21</f>
        <v>862.35811628908004</v>
      </c>
    </row>
    <row r="22" spans="1:30" x14ac:dyDescent="0.25">
      <c r="A22">
        <v>2.7</v>
      </c>
      <c r="B22" s="66">
        <f>($C$3*'Yield &amp; Quality'!G17)+($C$4*'Yield &amp; Quality'!AA17)</f>
        <v>830.77219074658444</v>
      </c>
      <c r="C22" s="7">
        <f>($C$3*'Yield &amp; Quality'!H17)+($C$4*'Yield &amp; Quality'!AB17)</f>
        <v>974.86526315022388</v>
      </c>
      <c r="D22" s="7">
        <f>($C$3*'Yield &amp; Quality'!I17)+($C$4*'Yield &amp; Quality'!AC17)</f>
        <v>1102.4315920806844</v>
      </c>
      <c r="E22" s="8">
        <f>($C$3*'Yield &amp; Quality'!J17)+($C$4*'Yield &amp; Quality'!AD17)</f>
        <v>1081.7938209385402</v>
      </c>
      <c r="G22" s="61" cm="1">
        <f t="array" ref="G22">_xlfn.IFS('Yield &amp; Quality'!L17&lt;'Dockage Schedule'!$C$29,0,'Yield &amp; Quality'!L17&lt;'Dockage Schedule'!$C$30,'Dockage Schedule'!$M$29,'Yield &amp; Quality'!L17&lt;'Dockage Schedule'!$C$31,'Dockage Schedule'!$M$30,'Yield &amp; Quality'!L17&lt;'Dockage Schedule'!$C$32,'Dockage Schedule'!$M$31,'Yield &amp; Quality'!L17&lt;'Dockage Schedule'!$C$33,'Dockage Schedule'!$M$32,'Yield &amp; Quality'!L17&lt;'Dockage Schedule'!$C$34,'Dockage Schedule'!$M$33,'Yield &amp; Quality'!L17&lt;'Dockage Schedule'!$C$35,'Dockage Schedule'!$M$34,'Yield &amp; Quality'!L17&lt;'Dockage Schedule'!$C$36,'Dockage Schedule'!$M$35,'Yield &amp; Quality'!L17&lt;'Dockage Schedule'!$C$37,'Dockage Schedule'!$M$36,'Yield &amp; Quality'!L17&lt;'Dockage Schedule'!$C$38,'Dockage Schedule'!$M$37,'Yield &amp; Quality'!L17&lt;'Dockage Schedule'!$C$39,'Dockage Schedule'!$M$38,'Yield &amp; Quality'!L17&lt;'Dockage Schedule'!$C$40,'Dockage Schedule'!$M$39,'Yield &amp; Quality'!L17&lt;'Dockage Schedule'!$C$41,'Dockage Schedule'!$M$40,'Yield &amp; Quality'!L17&lt;'Dockage Schedule'!$C$42,'Dockage Schedule'!$M$41,'Yield &amp; Quality'!L17&lt;'Dockage Schedule'!$C$43,'Dockage Schedule'!$M$42,'Yield &amp; Quality'!L17&lt;'Dockage Schedule'!$C$44,'Dockage Schedule'!$M$43,'Yield &amp; Quality'!L17&lt;'Dockage Schedule'!$C$45,'Dockage Schedule'!$M$44,'Yield &amp; Quality'!L17&lt;'Dockage Schedule'!$C$46,'Dockage Schedule'!$M$45,'Yield &amp; Quality'!L17&lt;'Dockage Schedule'!$C$47,'Dockage Schedule'!$M$46,'Yield &amp; Quality'!L17&lt;'Dockage Schedule'!$C$48,'Dockage Schedule'!$M$47,'Yield &amp; Quality'!L17&lt;'Dockage Schedule'!$C$49,'Dockage Schedule'!M47,'Yield &amp; Quality'!L17&gt;='Dockage Schedule'!$C$49,'Dockage Schedule'!$M$49)</f>
        <v>0</v>
      </c>
      <c r="H22" cm="1">
        <f t="array" ref="H22">_xlfn.IFS('Yield &amp; Quality'!M17&lt;'Dockage Schedule'!$C$29,0,'Yield &amp; Quality'!M17&lt;'Dockage Schedule'!$C$30,'Dockage Schedule'!$M$29,'Yield &amp; Quality'!M17&lt;'Dockage Schedule'!$C$31,'Dockage Schedule'!$M$30,'Yield &amp; Quality'!M17&lt;'Dockage Schedule'!$C$32,'Dockage Schedule'!$M$31,'Yield &amp; Quality'!M17&lt;'Dockage Schedule'!$C$33,'Dockage Schedule'!$M$32,'Yield &amp; Quality'!M17&lt;'Dockage Schedule'!$C$34,'Dockage Schedule'!$M$33,'Yield &amp; Quality'!M17&lt;'Dockage Schedule'!$C$35,'Dockage Schedule'!$M$34,'Yield &amp; Quality'!M17&lt;'Dockage Schedule'!$C$36,'Dockage Schedule'!$M$35,'Yield &amp; Quality'!M17&lt;'Dockage Schedule'!$C$37,'Dockage Schedule'!$M$36,'Yield &amp; Quality'!M17&lt;'Dockage Schedule'!$C$38,'Dockage Schedule'!$M$37,'Yield &amp; Quality'!M17&lt;'Dockage Schedule'!$C$39,'Dockage Schedule'!$M$38,'Yield &amp; Quality'!M17&lt;'Dockage Schedule'!$C$40,'Dockage Schedule'!$M$39,'Yield &amp; Quality'!M17&lt;'Dockage Schedule'!$C$41,'Dockage Schedule'!$M$40,'Yield &amp; Quality'!M17&lt;'Dockage Schedule'!$C$42,'Dockage Schedule'!$M$41,'Yield &amp; Quality'!M17&lt;'Dockage Schedule'!$C$43,'Dockage Schedule'!$M$42,'Yield &amp; Quality'!M17&lt;'Dockage Schedule'!$C$44,'Dockage Schedule'!$M$43,'Yield &amp; Quality'!M17&lt;'Dockage Schedule'!$C$45,'Dockage Schedule'!$M$44,'Yield &amp; Quality'!M17&lt;'Dockage Schedule'!$C$46,'Dockage Schedule'!$M$45,'Yield &amp; Quality'!M17&lt;'Dockage Schedule'!$C$47,'Dockage Schedule'!$M$46,'Yield &amp; Quality'!M17&lt;'Dockage Schedule'!$C$48,'Dockage Schedule'!$M$47,'Yield &amp; Quality'!M17&lt;'Dockage Schedule'!$C$49,'Dockage Schedule'!N47,'Yield &amp; Quality'!M17&gt;='Dockage Schedule'!$C$49,'Dockage Schedule'!$M$49)</f>
        <v>0</v>
      </c>
      <c r="I22" cm="1">
        <f t="array" ref="I22">_xlfn.IFS('Yield &amp; Quality'!N17&lt;'Dockage Schedule'!$C$29,0,'Yield &amp; Quality'!N17&lt;'Dockage Schedule'!$C$30,'Dockage Schedule'!$M$29,'Yield &amp; Quality'!N17&lt;'Dockage Schedule'!$C$31,'Dockage Schedule'!$M$30,'Yield &amp; Quality'!N17&lt;'Dockage Schedule'!$C$32,'Dockage Schedule'!$M$31,'Yield &amp; Quality'!N17&lt;'Dockage Schedule'!$C$33,'Dockage Schedule'!$M$32,'Yield &amp; Quality'!N17&lt;'Dockage Schedule'!$C$34,'Dockage Schedule'!$M$33,'Yield &amp; Quality'!N17&lt;'Dockage Schedule'!$C$35,'Dockage Schedule'!$M$34,'Yield &amp; Quality'!N17&lt;'Dockage Schedule'!$C$36,'Dockage Schedule'!$M$35,'Yield &amp; Quality'!N17&lt;'Dockage Schedule'!$C$37,'Dockage Schedule'!$M$36,'Yield &amp; Quality'!N17&lt;'Dockage Schedule'!$C$38,'Dockage Schedule'!$M$37,'Yield &amp; Quality'!N17&lt;'Dockage Schedule'!$C$39,'Dockage Schedule'!$M$38,'Yield &amp; Quality'!N17&lt;'Dockage Schedule'!$C$40,'Dockage Schedule'!$M$39,'Yield &amp; Quality'!N17&lt;'Dockage Schedule'!$C$41,'Dockage Schedule'!$M$40,'Yield &amp; Quality'!N17&lt;'Dockage Schedule'!$C$42,'Dockage Schedule'!$M$41,'Yield &amp; Quality'!N17&lt;'Dockage Schedule'!$C$43,'Dockage Schedule'!$M$42,'Yield &amp; Quality'!N17&lt;'Dockage Schedule'!$C$44,'Dockage Schedule'!$M$43,'Yield &amp; Quality'!N17&lt;'Dockage Schedule'!$C$45,'Dockage Schedule'!$M$44,'Yield &amp; Quality'!N17&lt;'Dockage Schedule'!$C$46,'Dockage Schedule'!$M$45,'Yield &amp; Quality'!N17&lt;'Dockage Schedule'!$C$47,'Dockage Schedule'!$M$46,'Yield &amp; Quality'!N17&lt;'Dockage Schedule'!$C$48,'Dockage Schedule'!$M$47,'Yield &amp; Quality'!N17&lt;'Dockage Schedule'!$C$49,'Dockage Schedule'!O47,'Yield &amp; Quality'!N17&gt;='Dockage Schedule'!$C$49,'Dockage Schedule'!$M$49)</f>
        <v>0</v>
      </c>
      <c r="J22" s="62" cm="1">
        <f t="array" ref="J22">_xlfn.IFS('Yield &amp; Quality'!O17&lt;'Dockage Schedule'!$C$29,0,'Yield &amp; Quality'!O17&lt;'Dockage Schedule'!$C$30,'Dockage Schedule'!$M$29,'Yield &amp; Quality'!O17&lt;'Dockage Schedule'!$C$31,'Dockage Schedule'!$M$30,'Yield &amp; Quality'!O17&lt;'Dockage Schedule'!$C$32,'Dockage Schedule'!$M$31,'Yield &amp; Quality'!O17&lt;'Dockage Schedule'!$C$33,'Dockage Schedule'!$M$32,'Yield &amp; Quality'!O17&lt;'Dockage Schedule'!$C$34,'Dockage Schedule'!$M$33,'Yield &amp; Quality'!O17&lt;'Dockage Schedule'!$C$35,'Dockage Schedule'!$M$34,'Yield &amp; Quality'!O17&lt;'Dockage Schedule'!$C$36,'Dockage Schedule'!$M$35,'Yield &amp; Quality'!O17&lt;'Dockage Schedule'!$C$37,'Dockage Schedule'!$M$36,'Yield &amp; Quality'!O17&lt;'Dockage Schedule'!$C$38,'Dockage Schedule'!$M$37,'Yield &amp; Quality'!O17&lt;'Dockage Schedule'!$C$39,'Dockage Schedule'!$M$38,'Yield &amp; Quality'!O17&lt;'Dockage Schedule'!$C$40,'Dockage Schedule'!$M$39,'Yield &amp; Quality'!O17&lt;'Dockage Schedule'!$C$41,'Dockage Schedule'!$M$40,'Yield &amp; Quality'!O17&lt;'Dockage Schedule'!$C$42,'Dockage Schedule'!$M$41,'Yield &amp; Quality'!O17&lt;'Dockage Schedule'!$C$43,'Dockage Schedule'!$M$42,'Yield &amp; Quality'!O17&lt;'Dockage Schedule'!$C$44,'Dockage Schedule'!$M$43,'Yield &amp; Quality'!O17&lt;'Dockage Schedule'!$C$45,'Dockage Schedule'!$M$44,'Yield &amp; Quality'!O17&lt;'Dockage Schedule'!$C$46,'Dockage Schedule'!$M$45,'Yield &amp; Quality'!O17&lt;'Dockage Schedule'!$C$47,'Dockage Schedule'!$M$46,'Yield &amp; Quality'!O17&lt;'Dockage Schedule'!$C$48,'Dockage Schedule'!$M$47,'Yield &amp; Quality'!O17&lt;'Dockage Schedule'!$C$49,'Dockage Schedule'!P47,'Yield &amp; Quality'!O17&gt;='Dockage Schedule'!$C$49,'Dockage Schedule'!$M$49)</f>
        <v>0</v>
      </c>
      <c r="L22" s="67" cm="1">
        <f t="array" ref="L22">_xlfn.IFS('Yield &amp; Quality'!Q17&gt;='Dockage Schedule'!$P$4,'Dockage Schedule'!$AA$4,'Yield &amp; Quality'!Q17&gt;='Dockage Schedule'!$P$5,'Dockage Schedule'!$AA$5,'Yield &amp; Quality'!Q17&gt;='Dockage Schedule'!$P$6,'Dockage Schedule'!$AA$6,'Yield &amp; Quality'!Q17&gt;='Dockage Schedule'!$P$7,'Dockage Schedule'!$AA$7,'Yield &amp; Quality'!Q17&gt;='Dockage Schedule'!$P$8,'Dockage Schedule'!$AA$8,'Yield &amp; Quality'!Q17&gt;='Dockage Schedule'!$P$9,'Dockage Schedule'!$AA$9,'Yield &amp; Quality'!Q17&gt;='Dockage Schedule'!$P$10,'Dockage Schedule'!$AA$10,'Yield &amp; Quality'!Q17&gt;='Dockage Schedule'!$P$11,'Dockage Schedule'!$AA$11,'Yield &amp; Quality'!Q17&gt;='Dockage Schedule'!$P$12,'Dockage Schedule'!$AA$12,'Yield &amp; Quality'!Q17&gt;='Dockage Schedule'!$P$13,'Dockage Schedule'!$AA$13,'Yield &amp; Quality'!Q17&gt;='Dockage Schedule'!$P$14,'Dockage Schedule'!$AA$14,'Yield &amp; Quality'!Q17&gt;='Dockage Schedule'!$P$15,'Dockage Schedule'!$AA$15,'Yield &amp; Quality'!Q17&gt;='Dockage Schedule'!$P$16,'Dockage Schedule'!$AA$16,'Yield &amp; Quality'!Q17&gt;='Dockage Schedule'!$P$17,'Dockage Schedule'!$AA$17,'Yield &amp; Quality'!Q17&gt;='Dockage Schedule'!$P$18,'Dockage Schedule'!$AA$18,'Yield &amp; Quality'!Q17&gt;='Dockage Schedule'!$P$19,'Dockage Schedule'!$AA$19,'Yield &amp; Quality'!Q17&gt;='Dockage Schedule'!$P$20,'Dockage Schedule'!$AA$20,'Yield &amp; Quality'!Q17&gt;='Dockage Schedule'!$P$21,'Dockage Schedule'!$AA$21,'Yield &amp; Quality'!Q17&gt;='Dockage Schedule'!$P$22,'Dockage Schedule'!$AA$22,'Yield &amp; Quality'!Q17&gt;='Dockage Schedule'!$P$23,'Dockage Schedule'!$AA$23,'Yield &amp; Quality'!Q17&gt;='Dockage Schedule'!$P$24,'Dockage Schedule'!$AA$24,'Yield &amp; Quality'!Q17&gt;='Dockage Schedule'!$P$25,'Dockage Schedule'!$AA$25,'Yield &amp; Quality'!Q17&gt;='Dockage Schedule'!$P$26,'Dockage Schedule'!$AA$26,'Yield &amp; Quality'!Q17&gt;='Dockage Schedule'!$P$27,'Dockage Schedule'!$AA$27,'Yield &amp; Quality'!Q17&lt;'Dockage Schedule'!$P$27,'Dockage Schedule'!$AA$27)+_xlfn.IFS('Yield &amp; Quality'!V17&lt;'Dockage Schedule'!$AD$4,'Dockage Schedule'!$AN$3,'Yield &amp; Quality'!V17&lt;'Dockage Schedule'!$AD$5,'Dockage Schedule'!$AN$4,'Yield &amp; Quality'!V17&lt;'Dockage Schedule'!$AD$6,'Dockage Schedule'!$AN$5,'Yield &amp; Quality'!V17&lt;'Dockage Schedule'!$AD$7,'Dockage Schedule'!$AN$6,'Yield &amp; Quality'!V17&lt;'Dockage Schedule'!$AD$8,'Dockage Schedule'!$AN$7,'Yield &amp; Quality'!V17&lt;'Dockage Schedule'!$AD$9,'Dockage Schedule'!$AN$8,'Yield &amp; Quality'!V17&lt;'Dockage Schedule'!$AD$10,'Dockage Schedule'!$AN$9,'Yield &amp; Quality'!V17&lt;'Dockage Schedule'!$AD$11,'Dockage Schedule'!$AN$10,'Yield &amp; Quality'!V17&lt;'Dockage Schedule'!$AD$12,'Dockage Schedule'!$AN$11,'Yield &amp; Quality'!V17&lt;'Dockage Schedule'!$AD$13,'Dockage Schedule'!$AN$12,'Yield &amp; Quality'!V17&lt;'Dockage Schedule'!$AD$14,'Dockage Schedule'!$AN$13,'Yield &amp; Quality'!V17&lt;'Dockage Schedule'!$AD$15,'Dockage Schedule'!$AN$14,'Yield &amp; Quality'!V17&lt;'Dockage Schedule'!$AD$16,'Dockage Schedule'!$AN$15,'Yield &amp; Quality'!V17&lt;'Dockage Schedule'!$AD$17,'Dockage Schedule'!$AN$16,'Yield &amp; Quality'!V17&lt;'Dockage Schedule'!$AD$18,'Dockage Schedule'!$AN$17,'Yield &amp; Quality'!V17&lt;'Dockage Schedule'!$AD$19,'Dockage Schedule'!$AN$18,'Yield &amp; Quality'!V17&lt;'Dockage Schedule'!$AD$20,'Dockage Schedule'!$AN$19,'Yield &amp; Quality'!V17&lt;'Dockage Schedule'!$AD$21,'Dockage Schedule'!$AN$20,'Yield &amp; Quality'!V17&lt;'Dockage Schedule'!$AD$21,'Dockage Schedule'!$AN$22,'Yield &amp; Quality'!V17&lt;'Dockage Schedule'!$AD$22,'Dockage Schedule'!$AN$23,'Yield &amp; Quality'!V17&lt;'Dockage Schedule'!$AD$24,'Dockage Schedule'!$AN$24,'Yield &amp; Quality'!V17&lt;'Dockage Schedule'!$AD$25,'Dockage Schedule'!$AN$24,'Yield &amp; Quality'!V17&gt;='Dockage Schedule'!$AD$25,-500)-_xlfn.IFS('Yield &amp; Quality'!L17&lt;'Dockage Schedule'!$C$4,0,'Yield &amp; Quality'!L17&lt;'Dockage Schedule'!$C$5,'Dockage Schedule'!$M$4,'Yield &amp; Quality'!L17&lt;'Dockage Schedule'!$C$6,'Dockage Schedule'!$M$5,'Yield &amp; Quality'!L17&lt;'Dockage Schedule'!$C$6,'Dockage Schedule'!$M$7,'Yield &amp; Quality'!L17&lt;'Dockage Schedule'!$C$7,'Dockage Schedule'!$M$8,'Yield &amp; Quality'!L17&lt;'Dockage Schedule'!$C$8,'Dockage Schedule'!$M$9,'Yield &amp; Quality'!L17&lt;'Dockage Schedule'!$C$10,'Dockage Schedule'!$M$9,'Yield &amp; Quality'!L17&lt;'Dockage Schedule'!$C$10,'Dockage Schedule'!$M$11,'Yield &amp; Quality'!L17&lt;'Dockage Schedule'!$C$12,'Dockage Schedule'!$M$11,'Yield &amp; Quality'!L17&lt;'Dockage Schedule'!$C$13,'Dockage Schedule'!$M$12,'Yield &amp; Quality'!L17&lt;'Dockage Schedule'!$C$14,'Dockage Schedule'!$M$13,'Yield &amp; Quality'!L17&lt;'Dockage Schedule'!$C$15,'Dockage Schedule'!$M$14,'Yield &amp; Quality'!L17&lt;'Dockage Schedule'!$C$16,'Dockage Schedule'!$M$15,'Yield &amp; Quality'!L17&lt;'Dockage Schedule'!$C$17,'Dockage Schedule'!$M$16,'Yield &amp; Quality'!L17&lt;'Dockage Schedule'!$C$18,'Dockage Schedule'!$M$17,'Yield &amp; Quality'!L17&lt;'Dockage Schedule'!$C$19,'Dockage Schedule'!$M$18,'Yield &amp; Quality'!L17&lt;'Dockage Schedule'!$C$20,'Dockage Schedule'!$M$19,'Yield &amp; Quality'!L17&lt;'Dockage Schedule'!$C$21,'Dockage Schedule'!$M$20,'Yield &amp; Quality'!L17&lt;'Dockage Schedule'!$C$22,'Dockage Schedule'!$M$21,'Yield &amp; Quality'!L17&lt;'Dockage Schedule'!$C$23,'Dockage Schedule'!$M$22,'Yield &amp; Quality'!L17&lt;'Dockage Schedule'!$C$24,'Dockage Schedule'!$M$23,'Yield &amp; Quality'!L17&gt;='Dockage Schedule'!C23,'Dockage Schedule'!M23)</f>
        <v>-0.32</v>
      </c>
      <c r="M22" s="29" cm="1">
        <f t="array" ref="M22">_xlfn.IFS('Yield &amp; Quality'!R17&gt;='Dockage Schedule'!$P$4,'Dockage Schedule'!$AA$4,'Yield &amp; Quality'!R17&gt;='Dockage Schedule'!$P$5,'Dockage Schedule'!$AA$5,'Yield &amp; Quality'!R17&gt;='Dockage Schedule'!$P$6,'Dockage Schedule'!$AA$6,'Yield &amp; Quality'!R17&gt;='Dockage Schedule'!$P$7,'Dockage Schedule'!$AA$7,'Yield &amp; Quality'!R17&gt;='Dockage Schedule'!$P$8,'Dockage Schedule'!$AA$8,'Yield &amp; Quality'!R17&gt;='Dockage Schedule'!$P$9,'Dockage Schedule'!$AA$9,'Yield &amp; Quality'!R17&gt;='Dockage Schedule'!$P$10,'Dockage Schedule'!$AA$10,'Yield &amp; Quality'!R17&gt;='Dockage Schedule'!$P$11,'Dockage Schedule'!$AA$11,'Yield &amp; Quality'!R17&gt;='Dockage Schedule'!$P$12,'Dockage Schedule'!$AA$12,'Yield &amp; Quality'!R17&gt;='Dockage Schedule'!$P$13,'Dockage Schedule'!$AA$13,'Yield &amp; Quality'!R17&gt;='Dockage Schedule'!$P$14,'Dockage Schedule'!$AA$14,'Yield &amp; Quality'!R17&gt;='Dockage Schedule'!$P$15,'Dockage Schedule'!$AA$15,'Yield &amp; Quality'!R17&gt;='Dockage Schedule'!$P$16,'Dockage Schedule'!$AA$16,'Yield &amp; Quality'!R17&gt;='Dockage Schedule'!$P$17,'Dockage Schedule'!$AA$17,'Yield &amp; Quality'!R17&gt;='Dockage Schedule'!$P$18,'Dockage Schedule'!$AA$18,'Yield &amp; Quality'!R17&gt;='Dockage Schedule'!$P$19,'Dockage Schedule'!$AA$19,'Yield &amp; Quality'!R17&gt;='Dockage Schedule'!$P$20,'Dockage Schedule'!$AA$20,'Yield &amp; Quality'!R17&gt;='Dockage Schedule'!$P$21,'Dockage Schedule'!$AA$21,'Yield &amp; Quality'!R17&gt;='Dockage Schedule'!$P$22,'Dockage Schedule'!$AA$22,'Yield &amp; Quality'!R17&gt;='Dockage Schedule'!$P$23,'Dockage Schedule'!$AA$23,'Yield &amp; Quality'!R17&gt;='Dockage Schedule'!$P$24,'Dockage Schedule'!$AA$24,'Yield &amp; Quality'!R17&gt;='Dockage Schedule'!$P$25,'Dockage Schedule'!$AA$25,'Yield &amp; Quality'!R17&gt;='Dockage Schedule'!$P$26,'Dockage Schedule'!$AA$26,'Yield &amp; Quality'!R17&gt;='Dockage Schedule'!$P$27,'Dockage Schedule'!$AA$27,'Yield &amp; Quality'!R17&lt;'Dockage Schedule'!$P$27,'Dockage Schedule'!$AA$27)+_xlfn.IFS('Yield &amp; Quality'!W17&lt;'Dockage Schedule'!$AD$4,'Dockage Schedule'!$AN$3,'Yield &amp; Quality'!W17&lt;'Dockage Schedule'!$AD$5,'Dockage Schedule'!$AN$4,'Yield &amp; Quality'!W17&lt;'Dockage Schedule'!$AD$6,'Dockage Schedule'!$AN$5,'Yield &amp; Quality'!W17&lt;'Dockage Schedule'!$AD$7,'Dockage Schedule'!$AN$6,'Yield &amp; Quality'!W17&lt;'Dockage Schedule'!$AD$8,'Dockage Schedule'!$AN$7,'Yield &amp; Quality'!W17&lt;'Dockage Schedule'!$AD$9,'Dockage Schedule'!$AN$8,'Yield &amp; Quality'!W17&lt;'Dockage Schedule'!$AD$10,'Dockage Schedule'!$AN$9,'Yield &amp; Quality'!W17&lt;'Dockage Schedule'!$AD$11,'Dockage Schedule'!$AN$10,'Yield &amp; Quality'!W17&lt;'Dockage Schedule'!$AD$12,'Dockage Schedule'!$AN$11,'Yield &amp; Quality'!W17&lt;'Dockage Schedule'!$AD$13,'Dockage Schedule'!$AN$12,'Yield &amp; Quality'!W17&lt;'Dockage Schedule'!$AD$14,'Dockage Schedule'!$AN$13,'Yield &amp; Quality'!W17&lt;'Dockage Schedule'!$AD$15,'Dockage Schedule'!$AN$14,'Yield &amp; Quality'!W17&lt;'Dockage Schedule'!$AD$16,'Dockage Schedule'!$AN$15,'Yield &amp; Quality'!W17&lt;'Dockage Schedule'!$AD$17,'Dockage Schedule'!$AN$16,'Yield &amp; Quality'!W17&lt;'Dockage Schedule'!$AD$18,'Dockage Schedule'!$AN$17,'Yield &amp; Quality'!W17&lt;'Dockage Schedule'!$AD$19,'Dockage Schedule'!$AN$18,'Yield &amp; Quality'!W17&lt;'Dockage Schedule'!$AD$20,'Dockage Schedule'!$AN$19,'Yield &amp; Quality'!W17&lt;'Dockage Schedule'!$AD$21,'Dockage Schedule'!$AN$20,'Yield &amp; Quality'!W17&lt;'Dockage Schedule'!$AD$21,'Dockage Schedule'!$AN$22,'Yield &amp; Quality'!W17&lt;'Dockage Schedule'!$AD$22,'Dockage Schedule'!$AN$23,'Yield &amp; Quality'!W17&lt;'Dockage Schedule'!$AD$24,'Dockage Schedule'!$AN$24,'Yield &amp; Quality'!W17&lt;'Dockage Schedule'!$AD$25,'Dockage Schedule'!$AN$24,'Yield &amp; Quality'!W17&gt;='Dockage Schedule'!$AD$25,-500)-_xlfn.IFS('Yield &amp; Quality'!M17&lt;'Dockage Schedule'!$C$4,0,'Yield &amp; Quality'!M17&lt;'Dockage Schedule'!$C$5,'Dockage Schedule'!$M$4,'Yield &amp; Quality'!M17&lt;'Dockage Schedule'!$C$6,'Dockage Schedule'!$M$5,'Yield &amp; Quality'!M17&lt;'Dockage Schedule'!$C$6,'Dockage Schedule'!$M$7,'Yield &amp; Quality'!M17&lt;'Dockage Schedule'!$C$7,'Dockage Schedule'!$M$8,'Yield &amp; Quality'!M17&lt;'Dockage Schedule'!$C$8,'Dockage Schedule'!$M$9,'Yield &amp; Quality'!M17&lt;'Dockage Schedule'!$C$10,'Dockage Schedule'!$M$9,'Yield &amp; Quality'!M17&lt;'Dockage Schedule'!$C$10,'Dockage Schedule'!$M$11,'Yield &amp; Quality'!M17&lt;'Dockage Schedule'!$C$12,'Dockage Schedule'!$M$11,'Yield &amp; Quality'!M17&lt;'Dockage Schedule'!$C$13,'Dockage Schedule'!$M$12,'Yield &amp; Quality'!M17&lt;'Dockage Schedule'!$C$14,'Dockage Schedule'!$M$13,'Yield &amp; Quality'!M17&lt;'Dockage Schedule'!$C$15,'Dockage Schedule'!$M$14,'Yield &amp; Quality'!M17&lt;'Dockage Schedule'!$C$16,'Dockage Schedule'!$M$15,'Yield &amp; Quality'!M17&lt;'Dockage Schedule'!$C$17,'Dockage Schedule'!$M$16,'Yield &amp; Quality'!M17&lt;'Dockage Schedule'!$C$18,'Dockage Schedule'!$M$17,'Yield &amp; Quality'!M17&lt;'Dockage Schedule'!$C$19,'Dockage Schedule'!$M$18,'Yield &amp; Quality'!M17&lt;'Dockage Schedule'!$C$20,'Dockage Schedule'!$M$19,'Yield &amp; Quality'!M17&lt;'Dockage Schedule'!$C$21,'Dockage Schedule'!$M$20,'Yield &amp; Quality'!M17&lt;'Dockage Schedule'!$C$22,'Dockage Schedule'!$M$21,'Yield &amp; Quality'!M17&lt;'Dockage Schedule'!$C$23,'Dockage Schedule'!$M$22,'Yield &amp; Quality'!M17&lt;'Dockage Schedule'!$C$24,'Dockage Schedule'!$M$23,'Yield &amp; Quality'!M17&gt;='Dockage Schedule'!D23,'Dockage Schedule'!N23)</f>
        <v>0</v>
      </c>
      <c r="N22" s="29" cm="1">
        <f t="array" ref="N22">_xlfn.IFS('Yield &amp; Quality'!S17&gt;='Dockage Schedule'!$P$4,'Dockage Schedule'!$AA$4,'Yield &amp; Quality'!S17&gt;='Dockage Schedule'!$P$5,'Dockage Schedule'!$AA$5,'Yield &amp; Quality'!S17&gt;='Dockage Schedule'!$P$6,'Dockage Schedule'!$AA$6,'Yield &amp; Quality'!S17&gt;='Dockage Schedule'!$P$7,'Dockage Schedule'!$AA$7,'Yield &amp; Quality'!S17&gt;='Dockage Schedule'!$P$8,'Dockage Schedule'!$AA$8,'Yield &amp; Quality'!S17&gt;='Dockage Schedule'!$P$9,'Dockage Schedule'!$AA$9,'Yield &amp; Quality'!S17&gt;='Dockage Schedule'!$P$10,'Dockage Schedule'!$AA$10,'Yield &amp; Quality'!S17&gt;='Dockage Schedule'!$P$11,'Dockage Schedule'!$AA$11,'Yield &amp; Quality'!S17&gt;='Dockage Schedule'!$P$12,'Dockage Schedule'!$AA$12,'Yield &amp; Quality'!S17&gt;='Dockage Schedule'!$P$13,'Dockage Schedule'!$AA$13,'Yield &amp; Quality'!S17&gt;='Dockage Schedule'!$P$14,'Dockage Schedule'!$AA$14,'Yield &amp; Quality'!S17&gt;='Dockage Schedule'!$P$15,'Dockage Schedule'!$AA$15,'Yield &amp; Quality'!S17&gt;='Dockage Schedule'!$P$16,'Dockage Schedule'!$AA$16,'Yield &amp; Quality'!S17&gt;='Dockage Schedule'!$P$17,'Dockage Schedule'!$AA$17,'Yield &amp; Quality'!S17&gt;='Dockage Schedule'!$P$18,'Dockage Schedule'!$AA$18,'Yield &amp; Quality'!S17&gt;='Dockage Schedule'!$P$19,'Dockage Schedule'!$AA$19,'Yield &amp; Quality'!S17&gt;='Dockage Schedule'!$P$20,'Dockage Schedule'!$AA$20,'Yield &amp; Quality'!S17&gt;='Dockage Schedule'!$P$21,'Dockage Schedule'!$AA$21,'Yield &amp; Quality'!S17&gt;='Dockage Schedule'!$P$22,'Dockage Schedule'!$AA$22,'Yield &amp; Quality'!S17&gt;='Dockage Schedule'!$P$23,'Dockage Schedule'!$AA$23,'Yield &amp; Quality'!S17&gt;='Dockage Schedule'!$P$24,'Dockage Schedule'!$AA$24,'Yield &amp; Quality'!S17&gt;='Dockage Schedule'!$P$25,'Dockage Schedule'!$AA$25,'Yield &amp; Quality'!S17&gt;='Dockage Schedule'!$P$26,'Dockage Schedule'!$AA$26,'Yield &amp; Quality'!S17&gt;='Dockage Schedule'!$P$27,'Dockage Schedule'!$AA$27,'Yield &amp; Quality'!S17&lt;'Dockage Schedule'!$P$27,'Dockage Schedule'!$AA$27)+_xlfn.IFS('Yield &amp; Quality'!X17&lt;'Dockage Schedule'!$AD$4,'Dockage Schedule'!$AN$3,'Yield &amp; Quality'!X17&lt;'Dockage Schedule'!$AD$5,'Dockage Schedule'!$AN$4,'Yield &amp; Quality'!X17&lt;'Dockage Schedule'!$AD$6,'Dockage Schedule'!$AN$5,'Yield &amp; Quality'!X17&lt;'Dockage Schedule'!$AD$7,'Dockage Schedule'!$AN$6,'Yield &amp; Quality'!X17&lt;'Dockage Schedule'!$AD$8,'Dockage Schedule'!$AN$7,'Yield &amp; Quality'!X17&lt;'Dockage Schedule'!$AD$9,'Dockage Schedule'!$AN$8,'Yield &amp; Quality'!X17&lt;'Dockage Schedule'!$AD$10,'Dockage Schedule'!$AN$9,'Yield &amp; Quality'!X17&lt;'Dockage Schedule'!$AD$11,'Dockage Schedule'!$AN$10,'Yield &amp; Quality'!X17&lt;'Dockage Schedule'!$AD$12,'Dockage Schedule'!$AN$11,'Yield &amp; Quality'!X17&lt;'Dockage Schedule'!$AD$13,'Dockage Schedule'!$AN$12,'Yield &amp; Quality'!X17&lt;'Dockage Schedule'!$AD$14,'Dockage Schedule'!$AN$13,'Yield &amp; Quality'!X17&lt;'Dockage Schedule'!$AD$15,'Dockage Schedule'!$AN$14,'Yield &amp; Quality'!X17&lt;'Dockage Schedule'!$AD$16,'Dockage Schedule'!$AN$15,'Yield &amp; Quality'!X17&lt;'Dockage Schedule'!$AD$17,'Dockage Schedule'!$AN$16,'Yield &amp; Quality'!X17&lt;'Dockage Schedule'!$AD$18,'Dockage Schedule'!$AN$17,'Yield &amp; Quality'!X17&lt;'Dockage Schedule'!$AD$19,'Dockage Schedule'!$AN$18,'Yield &amp; Quality'!X17&lt;'Dockage Schedule'!$AD$20,'Dockage Schedule'!$AN$19,'Yield &amp; Quality'!X17&lt;'Dockage Schedule'!$AD$21,'Dockage Schedule'!$AN$20,'Yield &amp; Quality'!X17&lt;'Dockage Schedule'!$AD$21,'Dockage Schedule'!$AN$22,'Yield &amp; Quality'!X17&lt;'Dockage Schedule'!$AD$22,'Dockage Schedule'!$AN$23,'Yield &amp; Quality'!X17&lt;'Dockage Schedule'!$AD$24,'Dockage Schedule'!$AN$24,'Yield &amp; Quality'!X17&lt;'Dockage Schedule'!$AD$25,'Dockage Schedule'!$AN$24,'Yield &amp; Quality'!X17&gt;='Dockage Schedule'!$AD$25,-500)-_xlfn.IFS('Yield &amp; Quality'!N17&lt;'Dockage Schedule'!$C$4,0,'Yield &amp; Quality'!N17&lt;'Dockage Schedule'!$C$5,'Dockage Schedule'!$M$4,'Yield &amp; Quality'!N17&lt;'Dockage Schedule'!$C$6,'Dockage Schedule'!$M$5,'Yield &amp; Quality'!N17&lt;'Dockage Schedule'!$C$6,'Dockage Schedule'!$M$7,'Yield &amp; Quality'!N17&lt;'Dockage Schedule'!$C$7,'Dockage Schedule'!$M$8,'Yield &amp; Quality'!N17&lt;'Dockage Schedule'!$C$8,'Dockage Schedule'!$M$9,'Yield &amp; Quality'!N17&lt;'Dockage Schedule'!$C$10,'Dockage Schedule'!$M$9,'Yield &amp; Quality'!N17&lt;'Dockage Schedule'!$C$10,'Dockage Schedule'!$M$11,'Yield &amp; Quality'!N17&lt;'Dockage Schedule'!$C$12,'Dockage Schedule'!$M$11,'Yield &amp; Quality'!N17&lt;'Dockage Schedule'!$C$13,'Dockage Schedule'!$M$12,'Yield &amp; Quality'!N17&lt;'Dockage Schedule'!$C$14,'Dockage Schedule'!$M$13,'Yield &amp; Quality'!N17&lt;'Dockage Schedule'!$C$15,'Dockage Schedule'!$M$14,'Yield &amp; Quality'!N17&lt;'Dockage Schedule'!$C$16,'Dockage Schedule'!$M$15,'Yield &amp; Quality'!N17&lt;'Dockage Schedule'!$C$17,'Dockage Schedule'!$M$16,'Yield &amp; Quality'!N17&lt;'Dockage Schedule'!$C$18,'Dockage Schedule'!$M$17,'Yield &amp; Quality'!N17&lt;'Dockage Schedule'!$C$19,'Dockage Schedule'!$M$18,'Yield &amp; Quality'!N17&lt;'Dockage Schedule'!$C$20,'Dockage Schedule'!$M$19,'Yield &amp; Quality'!N17&lt;'Dockage Schedule'!$C$21,'Dockage Schedule'!$M$20,'Yield &amp; Quality'!N17&lt;'Dockage Schedule'!$C$22,'Dockage Schedule'!$M$21,'Yield &amp; Quality'!N17&lt;'Dockage Schedule'!$C$23,'Dockage Schedule'!$M$22,'Yield &amp; Quality'!N17&lt;'Dockage Schedule'!$C$24,'Dockage Schedule'!$M$23,'Yield &amp; Quality'!N17&gt;='Dockage Schedule'!E23,'Dockage Schedule'!O23)</f>
        <v>-0.03</v>
      </c>
      <c r="O22" s="68" cm="1">
        <f t="array" ref="O22">_xlfn.IFS('Yield &amp; Quality'!T17&gt;='Dockage Schedule'!$P$4,'Dockage Schedule'!$AA$4,'Yield &amp; Quality'!T17&gt;='Dockage Schedule'!$P$5,'Dockage Schedule'!$AA$5,'Yield &amp; Quality'!T17&gt;='Dockage Schedule'!$P$6,'Dockage Schedule'!$AA$6,'Yield &amp; Quality'!T17&gt;='Dockage Schedule'!$P$7,'Dockage Schedule'!$AA$7,'Yield &amp; Quality'!T17&gt;='Dockage Schedule'!$P$8,'Dockage Schedule'!$AA$8,'Yield &amp; Quality'!T17&gt;='Dockage Schedule'!$P$9,'Dockage Schedule'!$AA$9,'Yield &amp; Quality'!T17&gt;='Dockage Schedule'!$P$10,'Dockage Schedule'!$AA$10,'Yield &amp; Quality'!T17&gt;='Dockage Schedule'!$P$11,'Dockage Schedule'!$AA$11,'Yield &amp; Quality'!T17&gt;='Dockage Schedule'!$P$12,'Dockage Schedule'!$AA$12,'Yield &amp; Quality'!T17&gt;='Dockage Schedule'!$P$13,'Dockage Schedule'!$AA$13,'Yield &amp; Quality'!T17&gt;='Dockage Schedule'!$P$14,'Dockage Schedule'!$AA$14,'Yield &amp; Quality'!T17&gt;='Dockage Schedule'!$P$15,'Dockage Schedule'!$AA$15,'Yield &amp; Quality'!T17&gt;='Dockage Schedule'!$P$16,'Dockage Schedule'!$AA$16,'Yield &amp; Quality'!T17&gt;='Dockage Schedule'!$P$17,'Dockage Schedule'!$AA$17,'Yield &amp; Quality'!T17&gt;='Dockage Schedule'!$P$18,'Dockage Schedule'!$AA$18,'Yield &amp; Quality'!T17&gt;='Dockage Schedule'!$P$19,'Dockage Schedule'!$AA$19,'Yield &amp; Quality'!T17&gt;='Dockage Schedule'!$P$20,'Dockage Schedule'!$AA$20,'Yield &amp; Quality'!T17&gt;='Dockage Schedule'!$P$21,'Dockage Schedule'!$AA$21,'Yield &amp; Quality'!T17&gt;='Dockage Schedule'!$P$22,'Dockage Schedule'!$AA$22,'Yield &amp; Quality'!T17&gt;='Dockage Schedule'!$P$23,'Dockage Schedule'!$AA$23,'Yield &amp; Quality'!T17&gt;='Dockage Schedule'!$P$24,'Dockage Schedule'!$AA$24,'Yield &amp; Quality'!T17&gt;='Dockage Schedule'!$P$25,'Dockage Schedule'!$AA$25,'Yield &amp; Quality'!T17&gt;='Dockage Schedule'!$P$26,'Dockage Schedule'!$AA$26,'Yield &amp; Quality'!T17&gt;='Dockage Schedule'!$P$27,'Dockage Schedule'!$AA$27,'Yield &amp; Quality'!T17&lt;'Dockage Schedule'!$P$27,'Dockage Schedule'!$AA$27)+_xlfn.IFS('Yield &amp; Quality'!Y17&lt;'Dockage Schedule'!$AD$4,'Dockage Schedule'!$AN$3,'Yield &amp; Quality'!Y17&lt;'Dockage Schedule'!$AD$5,'Dockage Schedule'!$AN$4,'Yield &amp; Quality'!Y17&lt;'Dockage Schedule'!$AD$6,'Dockage Schedule'!$AN$5,'Yield &amp; Quality'!Y17&lt;'Dockage Schedule'!$AD$7,'Dockage Schedule'!$AN$6,'Yield &amp; Quality'!Y17&lt;'Dockage Schedule'!$AD$8,'Dockage Schedule'!$AN$7,'Yield &amp; Quality'!Y17&lt;'Dockage Schedule'!$AD$9,'Dockage Schedule'!$AN$8,'Yield &amp; Quality'!Y17&lt;'Dockage Schedule'!$AD$10,'Dockage Schedule'!$AN$9,'Yield &amp; Quality'!Y17&lt;'Dockage Schedule'!$AD$11,'Dockage Schedule'!$AN$10,'Yield &amp; Quality'!Y17&lt;'Dockage Schedule'!$AD$12,'Dockage Schedule'!$AN$11,'Yield &amp; Quality'!Y17&lt;'Dockage Schedule'!$AD$13,'Dockage Schedule'!$AN$12,'Yield &amp; Quality'!Y17&lt;'Dockage Schedule'!$AD$14,'Dockage Schedule'!$AN$13,'Yield &amp; Quality'!Y17&lt;'Dockage Schedule'!$AD$15,'Dockage Schedule'!$AN$14,'Yield &amp; Quality'!Y17&lt;'Dockage Schedule'!$AD$16,'Dockage Schedule'!$AN$15,'Yield &amp; Quality'!Y17&lt;'Dockage Schedule'!$AD$17,'Dockage Schedule'!$AN$16,'Yield &amp; Quality'!Y17&lt;'Dockage Schedule'!$AD$18,'Dockage Schedule'!$AN$17,'Yield &amp; Quality'!Y17&lt;'Dockage Schedule'!$AD$19,'Dockage Schedule'!$AN$18,'Yield &amp; Quality'!Y17&lt;'Dockage Schedule'!$AD$20,'Dockage Schedule'!$AN$19,'Yield &amp; Quality'!Y17&lt;'Dockage Schedule'!$AD$21,'Dockage Schedule'!$AN$20,'Yield &amp; Quality'!Y17&lt;'Dockage Schedule'!$AD$21,'Dockage Schedule'!$AN$22,'Yield &amp; Quality'!Y17&lt;'Dockage Schedule'!$AD$22,'Dockage Schedule'!$AN$23,'Yield &amp; Quality'!Y17&lt;'Dockage Schedule'!$AD$24,'Dockage Schedule'!$AN$24,'Yield &amp; Quality'!Y17&lt;'Dockage Schedule'!$AD$25,'Dockage Schedule'!$AN$24,'Yield &amp; Quality'!Y17&gt;='Dockage Schedule'!$AD$25,-500)-_xlfn.IFS('Yield &amp; Quality'!O17&lt;'Dockage Schedule'!$C$4,0,'Yield &amp; Quality'!O17&lt;'Dockage Schedule'!$C$5,'Dockage Schedule'!$M$4,'Yield &amp; Quality'!O17&lt;'Dockage Schedule'!$C$6,'Dockage Schedule'!$M$5,'Yield &amp; Quality'!O17&lt;'Dockage Schedule'!$C$6,'Dockage Schedule'!$M$7,'Yield &amp; Quality'!O17&lt;'Dockage Schedule'!$C$7,'Dockage Schedule'!$M$8,'Yield &amp; Quality'!O17&lt;'Dockage Schedule'!$C$8,'Dockage Schedule'!$M$9,'Yield &amp; Quality'!O17&lt;'Dockage Schedule'!$C$10,'Dockage Schedule'!$M$9,'Yield &amp; Quality'!O17&lt;'Dockage Schedule'!$C$10,'Dockage Schedule'!$M$11,'Yield &amp; Quality'!O17&lt;'Dockage Schedule'!$C$12,'Dockage Schedule'!$M$11,'Yield &amp; Quality'!O17&lt;'Dockage Schedule'!$C$13,'Dockage Schedule'!$M$12,'Yield &amp; Quality'!O17&lt;'Dockage Schedule'!$C$14,'Dockage Schedule'!$M$13,'Yield &amp; Quality'!O17&lt;'Dockage Schedule'!$C$15,'Dockage Schedule'!$M$14,'Yield &amp; Quality'!O17&lt;'Dockage Schedule'!$C$16,'Dockage Schedule'!$M$15,'Yield &amp; Quality'!O17&lt;'Dockage Schedule'!$C$17,'Dockage Schedule'!$M$16,'Yield &amp; Quality'!O17&lt;'Dockage Schedule'!$C$18,'Dockage Schedule'!$M$17,'Yield &amp; Quality'!O17&lt;'Dockage Schedule'!$C$19,'Dockage Schedule'!$M$18,'Yield &amp; Quality'!O17&lt;'Dockage Schedule'!$C$20,'Dockage Schedule'!$M$19,'Yield &amp; Quality'!O17&lt;'Dockage Schedule'!$C$21,'Dockage Schedule'!$M$20,'Yield &amp; Quality'!O17&lt;'Dockage Schedule'!$C$22,'Dockage Schedule'!$M$21,'Yield &amp; Quality'!O17&lt;'Dockage Schedule'!$C$23,'Dockage Schedule'!$M$22,'Yield &amp; Quality'!O17&lt;'Dockage Schedule'!$C$24,'Dockage Schedule'!$M$23,'Yield &amp; Quality'!O17&gt;='Dockage Schedule'!F23,'Dockage Schedule'!P23)</f>
        <v>-0.03</v>
      </c>
      <c r="Q22" s="66">
        <f>(('Yield &amp; Quality'!G17*((100-'Partial Returns'!G22)/100))*($C$3+L22))+($C$4*'Yield &amp; Quality'!AA17)</f>
        <v>803.88061595938439</v>
      </c>
      <c r="R22" s="7">
        <f>(('Yield &amp; Quality'!H17*((100-'Partial Returns'!H22)/100))*($C$3+M22))+($C$4*'Yield &amp; Quality'!AB17)</f>
        <v>974.86526315022388</v>
      </c>
      <c r="S22" s="7">
        <f>(('Yield &amp; Quality'!I17*((100-'Partial Returns'!I22)/100))*($C$3+N22))+($C$4*'Yield &amp; Quality'!AC17)</f>
        <v>1099.0649600976844</v>
      </c>
      <c r="T22" s="8">
        <f>(('Yield &amp; Quality'!J17*((100-'Partial Returns'!J22)/100))*($C$3+O22))+($C$4*'Yield &amp; Quality'!AD17)</f>
        <v>1078.6841641195401</v>
      </c>
      <c r="U22" s="5"/>
      <c r="V22" s="66" cm="1">
        <f t="array" ref="V22">_xlfn.IFS('Yield &amp; Quality'!B17='Treatment Costs'!$A$3,'Treatment Costs'!$K$3,'Yield &amp; Quality'!B17='Treatment Costs'!$A$4,'Treatment Costs'!$K$4,'Yield &amp; Quality'!B17='Treatment Costs'!$A$5,'Treatment Costs'!$K$5,'Yield &amp; Quality'!B17='Treatment Costs'!$A$6,'Treatment Costs'!$K$6,'Yield &amp; Quality'!B17='Treatment Costs'!$A$7,'Treatment Costs'!$K$7,'Yield &amp; Quality'!B17='Treatment Costs'!$A$8,'Treatment Costs'!$K$8,'Yield &amp; Quality'!B17='Treatment Costs'!$A$9,'Treatment Costs'!$K$9,'Yield &amp; Quality'!B17='Treatment Costs'!$A$10,'Treatment Costs'!$K$10,'Yield &amp; Quality'!B17='Treatment Costs'!$A$11,'Treatment Costs'!$K$11,'Yield &amp; Quality'!B17='Treatment Costs'!$A$12,'Treatment Costs'!$K$12,'Yield &amp; Quality'!B17='Treatment Costs'!$A$13,'Treatment Costs'!$K$13,'Yield &amp; Quality'!B17='Treatment Costs'!$A$14,'Treatment Costs'!$K$14,'Yield &amp; Quality'!B17='Treatment Costs'!$A$15,'Treatment Costs'!$K$15,'Yield &amp; Quality'!B17='Treatment Costs'!$A$16,'Treatment Costs'!$K$16)</f>
        <v>98.121428571428567</v>
      </c>
      <c r="W22" s="7" cm="1">
        <f t="array" ref="W22">_xlfn.IFS('Yield &amp; Quality'!C17='Treatment Costs'!$A$3,'Treatment Costs'!$W$3,'Yield &amp; Quality'!C17='Treatment Costs'!$A$4,'Treatment Costs'!$W$4,'Yield &amp; Quality'!C17='Treatment Costs'!$A$5,'Treatment Costs'!$W$5,'Yield &amp; Quality'!C17='Treatment Costs'!$A$6,'Treatment Costs'!$W$6,'Yield &amp; Quality'!C17='Treatment Costs'!$A$7,'Treatment Costs'!$W$7,'Yield &amp; Quality'!C17='Treatment Costs'!$A$8,'Treatment Costs'!$W$8,'Yield &amp; Quality'!C17='Treatment Costs'!$A$9,'Treatment Costs'!$W$9,'Yield &amp; Quality'!C17='Treatment Costs'!$A$10,'Treatment Costs'!$W$10,'Yield &amp; Quality'!C17='Treatment Costs'!$A$11,'Treatment Costs'!$W$11,'Yield &amp; Quality'!C17='Treatment Costs'!$A$12,'Treatment Costs'!$W$12,'Yield &amp; Quality'!C17='Treatment Costs'!$A$13,'Treatment Costs'!$W$13,'Yield &amp; Quality'!C17='Treatment Costs'!$A$14,'Treatment Costs'!$W$14,'Yield &amp; Quality'!C17='Treatment Costs'!$A$15,'Treatment Costs'!$W$15,'Yield &amp; Quality'!C17='Treatment Costs'!$A$16,'Treatment Costs'!$W$16)</f>
        <v>150.24642857142857</v>
      </c>
      <c r="X22" s="7" cm="1">
        <f t="array" ref="X22">_xlfn.IFS('Yield &amp; Quality'!D17='Treatment Costs'!$A$3,'Treatment Costs'!$K$3,'Yield &amp; Quality'!D17='Treatment Costs'!$A$4,'Treatment Costs'!$K$4,'Yield &amp; Quality'!D17='Treatment Costs'!$A$5,'Treatment Costs'!$K$5,'Yield &amp; Quality'!D17='Treatment Costs'!$A$6,'Treatment Costs'!$K$6,'Yield &amp; Quality'!D17='Treatment Costs'!$A$7,'Treatment Costs'!$K$7,'Yield &amp; Quality'!D17='Treatment Costs'!$A$8,'Treatment Costs'!$K$8,'Yield &amp; Quality'!D17='Treatment Costs'!$A$9,'Treatment Costs'!$K$9,'Yield &amp; Quality'!D17='Treatment Costs'!$A$10,'Treatment Costs'!$K$10,'Yield &amp; Quality'!D17='Treatment Costs'!$A$11,'Treatment Costs'!$K$11,'Yield &amp; Quality'!D17='Treatment Costs'!$A$12,'Treatment Costs'!$K$12,'Yield &amp; Quality'!D17='Treatment Costs'!$A$13,'Treatment Costs'!$K$13,'Yield &amp; Quality'!D17='Treatment Costs'!$A$14,'Treatment Costs'!$K$14,'Yield &amp; Quality'!D17='Treatment Costs'!$A$15,'Treatment Costs'!$K$15,'Yield &amp; Quality'!D17='Treatment Costs'!$A$16,'Treatment Costs'!$K$16)</f>
        <v>166.57767857142858</v>
      </c>
      <c r="Y22" s="8" cm="1">
        <f t="array" ref="Y22">_xlfn.IFS('Yield &amp; Quality'!E17='Treatment Costs'!$A$3,'Treatment Costs'!$W$3,'Yield &amp; Quality'!E17='Treatment Costs'!$A$4,'Treatment Costs'!$W$4,'Yield &amp; Quality'!E17='Treatment Costs'!$A$5,'Treatment Costs'!$W$5,'Yield &amp; Quality'!E17='Treatment Costs'!$A$6,'Treatment Costs'!$W$6,'Yield &amp; Quality'!E17='Treatment Costs'!$A$7,'Treatment Costs'!$W$7,'Yield &amp; Quality'!E17='Treatment Costs'!$A$8,'Treatment Costs'!$W$8,'Yield &amp; Quality'!E17='Treatment Costs'!$A$9,'Treatment Costs'!$W$9,'Yield &amp; Quality'!E17='Treatment Costs'!$A$10,'Treatment Costs'!$W$10,'Yield &amp; Quality'!E17='Treatment Costs'!$A$11,'Treatment Costs'!$W$11,'Yield &amp; Quality'!E17='Treatment Costs'!$A$12,'Treatment Costs'!$W$12,'Yield &amp; Quality'!E17='Treatment Costs'!$A$13,'Treatment Costs'!$W$13,'Yield &amp; Quality'!E17='Treatment Costs'!$A$14,'Treatment Costs'!$W$14,'Yield &amp; Quality'!E17='Treatment Costs'!$A$15,'Treatment Costs'!$W$15,'Yield &amp; Quality'!E17='Treatment Costs'!$A$16,'Treatment Costs'!$W$16)</f>
        <v>158.14017857142858</v>
      </c>
      <c r="AA22" s="66">
        <f>(('Yield &amp; Quality'!G17*((100-'Partial Returns'!G22)/100))*($C$3+L22))+($C$4*'Yield &amp; Quality'!AA17)-V22</f>
        <v>705.75918738795576</v>
      </c>
      <c r="AB22" s="7">
        <f>(('Yield &amp; Quality'!H17*((100-'Partial Returns'!H22)/100))*($C$3+M22))+($C$4*'Yield &amp; Quality'!AB17)-W22</f>
        <v>824.61883457879526</v>
      </c>
      <c r="AC22" s="7">
        <f>(('Yield &amp; Quality'!I17*((100-'Partial Returns'!I22)/100))*($C$3+N22))+($C$4*'Yield &amp; Quality'!AC17)-X22</f>
        <v>932.48728152625586</v>
      </c>
      <c r="AD22" s="8">
        <f>(('Yield &amp; Quality'!J17*((100-'Partial Returns'!J22)/100))*($C$3+O22))+($C$4*'Yield &amp; Quality'!AD17)-Y22</f>
        <v>920.54398554811155</v>
      </c>
    </row>
    <row r="23" spans="1:30" x14ac:dyDescent="0.25">
      <c r="A23">
        <v>3.1</v>
      </c>
      <c r="B23" s="66">
        <f>($C$3*'Yield &amp; Quality'!G18)+($C$4*'Yield &amp; Quality'!AA18)</f>
        <v>776.80069177004827</v>
      </c>
      <c r="C23" s="7">
        <f>($C$3*'Yield &amp; Quality'!H18)+($C$4*'Yield &amp; Quality'!AB18)</f>
        <v>805.69725506676741</v>
      </c>
      <c r="D23" s="7">
        <f>($C$3*'Yield &amp; Quality'!I18)+($C$4*'Yield &amp; Quality'!AC18)</f>
        <v>1066.4632000323259</v>
      </c>
      <c r="E23" s="8">
        <f>($C$3*'Yield &amp; Quality'!J18)+($C$4*'Yield &amp; Quality'!AD18)</f>
        <v>875.20996249122959</v>
      </c>
      <c r="G23" s="61" cm="1">
        <f t="array" ref="G23">_xlfn.IFS('Yield &amp; Quality'!L18&lt;'Dockage Schedule'!$C$29,0,'Yield &amp; Quality'!L18&lt;'Dockage Schedule'!$C$30,'Dockage Schedule'!$M$29,'Yield &amp; Quality'!L18&lt;'Dockage Schedule'!$C$31,'Dockage Schedule'!$M$30,'Yield &amp; Quality'!L18&lt;'Dockage Schedule'!$C$32,'Dockage Schedule'!$M$31,'Yield &amp; Quality'!L18&lt;'Dockage Schedule'!$C$33,'Dockage Schedule'!$M$32,'Yield &amp; Quality'!L18&lt;'Dockage Schedule'!$C$34,'Dockage Schedule'!$M$33,'Yield &amp; Quality'!L18&lt;'Dockage Schedule'!$C$35,'Dockage Schedule'!$M$34,'Yield &amp; Quality'!L18&lt;'Dockage Schedule'!$C$36,'Dockage Schedule'!$M$35,'Yield &amp; Quality'!L18&lt;'Dockage Schedule'!$C$37,'Dockage Schedule'!$M$36,'Yield &amp; Quality'!L18&lt;'Dockage Schedule'!$C$38,'Dockage Schedule'!$M$37,'Yield &amp; Quality'!L18&lt;'Dockage Schedule'!$C$39,'Dockage Schedule'!$M$38,'Yield &amp; Quality'!L18&lt;'Dockage Schedule'!$C$40,'Dockage Schedule'!$M$39,'Yield &amp; Quality'!L18&lt;'Dockage Schedule'!$C$41,'Dockage Schedule'!$M$40,'Yield &amp; Quality'!L18&lt;'Dockage Schedule'!$C$42,'Dockage Schedule'!$M$41,'Yield &amp; Quality'!L18&lt;'Dockage Schedule'!$C$43,'Dockage Schedule'!$M$42,'Yield &amp; Quality'!L18&lt;'Dockage Schedule'!$C$44,'Dockage Schedule'!$M$43,'Yield &amp; Quality'!L18&lt;'Dockage Schedule'!$C$45,'Dockage Schedule'!$M$44,'Yield &amp; Quality'!L18&lt;'Dockage Schedule'!$C$46,'Dockage Schedule'!$M$45,'Yield &amp; Quality'!L18&lt;'Dockage Schedule'!$C$47,'Dockage Schedule'!$M$46,'Yield &amp; Quality'!L18&lt;'Dockage Schedule'!$C$48,'Dockage Schedule'!$M$47,'Yield &amp; Quality'!L18&lt;'Dockage Schedule'!$C$49,'Dockage Schedule'!M48,'Yield &amp; Quality'!L18&gt;='Dockage Schedule'!$C$49,'Dockage Schedule'!$M$49)</f>
        <v>0</v>
      </c>
      <c r="H23" cm="1">
        <f t="array" ref="H23">_xlfn.IFS('Yield &amp; Quality'!M18&lt;'Dockage Schedule'!$C$29,0,'Yield &amp; Quality'!M18&lt;'Dockage Schedule'!$C$30,'Dockage Schedule'!$M$29,'Yield &amp; Quality'!M18&lt;'Dockage Schedule'!$C$31,'Dockage Schedule'!$M$30,'Yield &amp; Quality'!M18&lt;'Dockage Schedule'!$C$32,'Dockage Schedule'!$M$31,'Yield &amp; Quality'!M18&lt;'Dockage Schedule'!$C$33,'Dockage Schedule'!$M$32,'Yield &amp; Quality'!M18&lt;'Dockage Schedule'!$C$34,'Dockage Schedule'!$M$33,'Yield &amp; Quality'!M18&lt;'Dockage Schedule'!$C$35,'Dockage Schedule'!$M$34,'Yield &amp; Quality'!M18&lt;'Dockage Schedule'!$C$36,'Dockage Schedule'!$M$35,'Yield &amp; Quality'!M18&lt;'Dockage Schedule'!$C$37,'Dockage Schedule'!$M$36,'Yield &amp; Quality'!M18&lt;'Dockage Schedule'!$C$38,'Dockage Schedule'!$M$37,'Yield &amp; Quality'!M18&lt;'Dockage Schedule'!$C$39,'Dockage Schedule'!$M$38,'Yield &amp; Quality'!M18&lt;'Dockage Schedule'!$C$40,'Dockage Schedule'!$M$39,'Yield &amp; Quality'!M18&lt;'Dockage Schedule'!$C$41,'Dockage Schedule'!$M$40,'Yield &amp; Quality'!M18&lt;'Dockage Schedule'!$C$42,'Dockage Schedule'!$M$41,'Yield &amp; Quality'!M18&lt;'Dockage Schedule'!$C$43,'Dockage Schedule'!$M$42,'Yield &amp; Quality'!M18&lt;'Dockage Schedule'!$C$44,'Dockage Schedule'!$M$43,'Yield &amp; Quality'!M18&lt;'Dockage Schedule'!$C$45,'Dockage Schedule'!$M$44,'Yield &amp; Quality'!M18&lt;'Dockage Schedule'!$C$46,'Dockage Schedule'!$M$45,'Yield &amp; Quality'!M18&lt;'Dockage Schedule'!$C$47,'Dockage Schedule'!$M$46,'Yield &amp; Quality'!M18&lt;'Dockage Schedule'!$C$48,'Dockage Schedule'!$M$47,'Yield &amp; Quality'!M18&lt;'Dockage Schedule'!$C$49,'Dockage Schedule'!N48,'Yield &amp; Quality'!M18&gt;='Dockage Schedule'!$C$49,'Dockage Schedule'!$M$49)</f>
        <v>0</v>
      </c>
      <c r="I23" cm="1">
        <f t="array" ref="I23">_xlfn.IFS('Yield &amp; Quality'!N18&lt;'Dockage Schedule'!$C$29,0,'Yield &amp; Quality'!N18&lt;'Dockage Schedule'!$C$30,'Dockage Schedule'!$M$29,'Yield &amp; Quality'!N18&lt;'Dockage Schedule'!$C$31,'Dockage Schedule'!$M$30,'Yield &amp; Quality'!N18&lt;'Dockage Schedule'!$C$32,'Dockage Schedule'!$M$31,'Yield &amp; Quality'!N18&lt;'Dockage Schedule'!$C$33,'Dockage Schedule'!$M$32,'Yield &amp; Quality'!N18&lt;'Dockage Schedule'!$C$34,'Dockage Schedule'!$M$33,'Yield &amp; Quality'!N18&lt;'Dockage Schedule'!$C$35,'Dockage Schedule'!$M$34,'Yield &amp; Quality'!N18&lt;'Dockage Schedule'!$C$36,'Dockage Schedule'!$M$35,'Yield &amp; Quality'!N18&lt;'Dockage Schedule'!$C$37,'Dockage Schedule'!$M$36,'Yield &amp; Quality'!N18&lt;'Dockage Schedule'!$C$38,'Dockage Schedule'!$M$37,'Yield &amp; Quality'!N18&lt;'Dockage Schedule'!$C$39,'Dockage Schedule'!$M$38,'Yield &amp; Quality'!N18&lt;'Dockage Schedule'!$C$40,'Dockage Schedule'!$M$39,'Yield &amp; Quality'!N18&lt;'Dockage Schedule'!$C$41,'Dockage Schedule'!$M$40,'Yield &amp; Quality'!N18&lt;'Dockage Schedule'!$C$42,'Dockage Schedule'!$M$41,'Yield &amp; Quality'!N18&lt;'Dockage Schedule'!$C$43,'Dockage Schedule'!$M$42,'Yield &amp; Quality'!N18&lt;'Dockage Schedule'!$C$44,'Dockage Schedule'!$M$43,'Yield &amp; Quality'!N18&lt;'Dockage Schedule'!$C$45,'Dockage Schedule'!$M$44,'Yield &amp; Quality'!N18&lt;'Dockage Schedule'!$C$46,'Dockage Schedule'!$M$45,'Yield &amp; Quality'!N18&lt;'Dockage Schedule'!$C$47,'Dockage Schedule'!$M$46,'Yield &amp; Quality'!N18&lt;'Dockage Schedule'!$C$48,'Dockage Schedule'!$M$47,'Yield &amp; Quality'!N18&lt;'Dockage Schedule'!$C$49,'Dockage Schedule'!O48,'Yield &amp; Quality'!N18&gt;='Dockage Schedule'!$C$49,'Dockage Schedule'!$M$49)</f>
        <v>0</v>
      </c>
      <c r="J23" s="62" cm="1">
        <f t="array" ref="J23">_xlfn.IFS('Yield &amp; Quality'!O18&lt;'Dockage Schedule'!$C$29,0,'Yield &amp; Quality'!O18&lt;'Dockage Schedule'!$C$30,'Dockage Schedule'!$M$29,'Yield &amp; Quality'!O18&lt;'Dockage Schedule'!$C$31,'Dockage Schedule'!$M$30,'Yield &amp; Quality'!O18&lt;'Dockage Schedule'!$C$32,'Dockage Schedule'!$M$31,'Yield &amp; Quality'!O18&lt;'Dockage Schedule'!$C$33,'Dockage Schedule'!$M$32,'Yield &amp; Quality'!O18&lt;'Dockage Schedule'!$C$34,'Dockage Schedule'!$M$33,'Yield &amp; Quality'!O18&lt;'Dockage Schedule'!$C$35,'Dockage Schedule'!$M$34,'Yield &amp; Quality'!O18&lt;'Dockage Schedule'!$C$36,'Dockage Schedule'!$M$35,'Yield &amp; Quality'!O18&lt;'Dockage Schedule'!$C$37,'Dockage Schedule'!$M$36,'Yield &amp; Quality'!O18&lt;'Dockage Schedule'!$C$38,'Dockage Schedule'!$M$37,'Yield &amp; Quality'!O18&lt;'Dockage Schedule'!$C$39,'Dockage Schedule'!$M$38,'Yield &amp; Quality'!O18&lt;'Dockage Schedule'!$C$40,'Dockage Schedule'!$M$39,'Yield &amp; Quality'!O18&lt;'Dockage Schedule'!$C$41,'Dockage Schedule'!$M$40,'Yield &amp; Quality'!O18&lt;'Dockage Schedule'!$C$42,'Dockage Schedule'!$M$41,'Yield &amp; Quality'!O18&lt;'Dockage Schedule'!$C$43,'Dockage Schedule'!$M$42,'Yield &amp; Quality'!O18&lt;'Dockage Schedule'!$C$44,'Dockage Schedule'!$M$43,'Yield &amp; Quality'!O18&lt;'Dockage Schedule'!$C$45,'Dockage Schedule'!$M$44,'Yield &amp; Quality'!O18&lt;'Dockage Schedule'!$C$46,'Dockage Schedule'!$M$45,'Yield &amp; Quality'!O18&lt;'Dockage Schedule'!$C$47,'Dockage Schedule'!$M$46,'Yield &amp; Quality'!O18&lt;'Dockage Schedule'!$C$48,'Dockage Schedule'!$M$47,'Yield &amp; Quality'!O18&lt;'Dockage Schedule'!$C$49,'Dockage Schedule'!P48,'Yield &amp; Quality'!O18&gt;='Dockage Schedule'!$C$49,'Dockage Schedule'!$M$49)</f>
        <v>0</v>
      </c>
      <c r="L23" s="67" cm="1">
        <f t="array" ref="L23">_xlfn.IFS('Yield &amp; Quality'!Q18&gt;='Dockage Schedule'!$P$4,'Dockage Schedule'!$AA$4,'Yield &amp; Quality'!Q18&gt;='Dockage Schedule'!$P$5,'Dockage Schedule'!$AA$5,'Yield &amp; Quality'!Q18&gt;='Dockage Schedule'!$P$6,'Dockage Schedule'!$AA$6,'Yield &amp; Quality'!Q18&gt;='Dockage Schedule'!$P$7,'Dockage Schedule'!$AA$7,'Yield &amp; Quality'!Q18&gt;='Dockage Schedule'!$P$8,'Dockage Schedule'!$AA$8,'Yield &amp; Quality'!Q18&gt;='Dockage Schedule'!$P$9,'Dockage Schedule'!$AA$9,'Yield &amp; Quality'!Q18&gt;='Dockage Schedule'!$P$10,'Dockage Schedule'!$AA$10,'Yield &amp; Quality'!Q18&gt;='Dockage Schedule'!$P$11,'Dockage Schedule'!$AA$11,'Yield &amp; Quality'!Q18&gt;='Dockage Schedule'!$P$12,'Dockage Schedule'!$AA$12,'Yield &amp; Quality'!Q18&gt;='Dockage Schedule'!$P$13,'Dockage Schedule'!$AA$13,'Yield &amp; Quality'!Q18&gt;='Dockage Schedule'!$P$14,'Dockage Schedule'!$AA$14,'Yield &amp; Quality'!Q18&gt;='Dockage Schedule'!$P$15,'Dockage Schedule'!$AA$15,'Yield &amp; Quality'!Q18&gt;='Dockage Schedule'!$P$16,'Dockage Schedule'!$AA$16,'Yield &amp; Quality'!Q18&gt;='Dockage Schedule'!$P$17,'Dockage Schedule'!$AA$17,'Yield &amp; Quality'!Q18&gt;='Dockage Schedule'!$P$18,'Dockage Schedule'!$AA$18,'Yield &amp; Quality'!Q18&gt;='Dockage Schedule'!$P$19,'Dockage Schedule'!$AA$19,'Yield &amp; Quality'!Q18&gt;='Dockage Schedule'!$P$20,'Dockage Schedule'!$AA$20,'Yield &amp; Quality'!Q18&gt;='Dockage Schedule'!$P$21,'Dockage Schedule'!$AA$21,'Yield &amp; Quality'!Q18&gt;='Dockage Schedule'!$P$22,'Dockage Schedule'!$AA$22,'Yield &amp; Quality'!Q18&gt;='Dockage Schedule'!$P$23,'Dockage Schedule'!$AA$23,'Yield &amp; Quality'!Q18&gt;='Dockage Schedule'!$P$24,'Dockage Schedule'!$AA$24,'Yield &amp; Quality'!Q18&gt;='Dockage Schedule'!$P$25,'Dockage Schedule'!$AA$25,'Yield &amp; Quality'!Q18&gt;='Dockage Schedule'!$P$26,'Dockage Schedule'!$AA$26,'Yield &amp; Quality'!Q18&gt;='Dockage Schedule'!$P$27,'Dockage Schedule'!$AA$27,'Yield &amp; Quality'!Q18&lt;'Dockage Schedule'!$P$27,'Dockage Schedule'!$AA$27)+_xlfn.IFS('Yield &amp; Quality'!V18&lt;'Dockage Schedule'!$AD$4,'Dockage Schedule'!$AN$3,'Yield &amp; Quality'!V18&lt;'Dockage Schedule'!$AD$5,'Dockage Schedule'!$AN$4,'Yield &amp; Quality'!V18&lt;'Dockage Schedule'!$AD$6,'Dockage Schedule'!$AN$5,'Yield &amp; Quality'!V18&lt;'Dockage Schedule'!$AD$7,'Dockage Schedule'!$AN$6,'Yield &amp; Quality'!V18&lt;'Dockage Schedule'!$AD$8,'Dockage Schedule'!$AN$7,'Yield &amp; Quality'!V18&lt;'Dockage Schedule'!$AD$9,'Dockage Schedule'!$AN$8,'Yield &amp; Quality'!V18&lt;'Dockage Schedule'!$AD$10,'Dockage Schedule'!$AN$9,'Yield &amp; Quality'!V18&lt;'Dockage Schedule'!$AD$11,'Dockage Schedule'!$AN$10,'Yield &amp; Quality'!V18&lt;'Dockage Schedule'!$AD$12,'Dockage Schedule'!$AN$11,'Yield &amp; Quality'!V18&lt;'Dockage Schedule'!$AD$13,'Dockage Schedule'!$AN$12,'Yield &amp; Quality'!V18&lt;'Dockage Schedule'!$AD$14,'Dockage Schedule'!$AN$13,'Yield &amp; Quality'!V18&lt;'Dockage Schedule'!$AD$15,'Dockage Schedule'!$AN$14,'Yield &amp; Quality'!V18&lt;'Dockage Schedule'!$AD$16,'Dockage Schedule'!$AN$15,'Yield &amp; Quality'!V18&lt;'Dockage Schedule'!$AD$17,'Dockage Schedule'!$AN$16,'Yield &amp; Quality'!V18&lt;'Dockage Schedule'!$AD$18,'Dockage Schedule'!$AN$17,'Yield &amp; Quality'!V18&lt;'Dockage Schedule'!$AD$19,'Dockage Schedule'!$AN$18,'Yield &amp; Quality'!V18&lt;'Dockage Schedule'!$AD$20,'Dockage Schedule'!$AN$19,'Yield &amp; Quality'!V18&lt;'Dockage Schedule'!$AD$21,'Dockage Schedule'!$AN$20,'Yield &amp; Quality'!V18&lt;'Dockage Schedule'!$AD$21,'Dockage Schedule'!$AN$22,'Yield &amp; Quality'!V18&lt;'Dockage Schedule'!$AD$22,'Dockage Schedule'!$AN$23,'Yield &amp; Quality'!V18&lt;'Dockage Schedule'!$AD$24,'Dockage Schedule'!$AN$24,'Yield &amp; Quality'!V18&lt;'Dockage Schedule'!$AD$25,'Dockage Schedule'!$AN$24,'Yield &amp; Quality'!V18&gt;='Dockage Schedule'!$AD$25,-500)-_xlfn.IFS('Yield &amp; Quality'!L18&lt;'Dockage Schedule'!$C$4,0,'Yield &amp; Quality'!L18&lt;'Dockage Schedule'!$C$5,'Dockage Schedule'!$M$4,'Yield &amp; Quality'!L18&lt;'Dockage Schedule'!$C$6,'Dockage Schedule'!$M$5,'Yield &amp; Quality'!L18&lt;'Dockage Schedule'!$C$6,'Dockage Schedule'!$M$7,'Yield &amp; Quality'!L18&lt;'Dockage Schedule'!$C$7,'Dockage Schedule'!$M$8,'Yield &amp; Quality'!L18&lt;'Dockage Schedule'!$C$8,'Dockage Schedule'!$M$9,'Yield &amp; Quality'!L18&lt;'Dockage Schedule'!$C$10,'Dockage Schedule'!$M$9,'Yield &amp; Quality'!L18&lt;'Dockage Schedule'!$C$10,'Dockage Schedule'!$M$11,'Yield &amp; Quality'!L18&lt;'Dockage Schedule'!$C$12,'Dockage Schedule'!$M$11,'Yield &amp; Quality'!L18&lt;'Dockage Schedule'!$C$13,'Dockage Schedule'!$M$12,'Yield &amp; Quality'!L18&lt;'Dockage Schedule'!$C$14,'Dockage Schedule'!$M$13,'Yield &amp; Quality'!L18&lt;'Dockage Schedule'!$C$15,'Dockage Schedule'!$M$14,'Yield &amp; Quality'!L18&lt;'Dockage Schedule'!$C$16,'Dockage Schedule'!$M$15,'Yield &amp; Quality'!L18&lt;'Dockage Schedule'!$C$17,'Dockage Schedule'!$M$16,'Yield &amp; Quality'!L18&lt;'Dockage Schedule'!$C$18,'Dockage Schedule'!$M$17,'Yield &amp; Quality'!L18&lt;'Dockage Schedule'!$C$19,'Dockage Schedule'!$M$18,'Yield &amp; Quality'!L18&lt;'Dockage Schedule'!$C$20,'Dockage Schedule'!$M$19,'Yield &amp; Quality'!L18&lt;'Dockage Schedule'!$C$21,'Dockage Schedule'!$M$20,'Yield &amp; Quality'!L18&lt;'Dockage Schedule'!$C$22,'Dockage Schedule'!$M$21,'Yield &amp; Quality'!L18&lt;'Dockage Schedule'!$C$23,'Dockage Schedule'!$M$22,'Yield &amp; Quality'!L18&lt;'Dockage Schedule'!$C$24,'Dockage Schedule'!$M$23,'Yield &amp; Quality'!L18&gt;='Dockage Schedule'!C24,'Dockage Schedule'!M24)</f>
        <v>-0.22500000000000001</v>
      </c>
      <c r="M23" s="29" cm="1">
        <f t="array" ref="M23">_xlfn.IFS('Yield &amp; Quality'!R18&gt;='Dockage Schedule'!$P$4,'Dockage Schedule'!$AA$4,'Yield &amp; Quality'!R18&gt;='Dockage Schedule'!$P$5,'Dockage Schedule'!$AA$5,'Yield &amp; Quality'!R18&gt;='Dockage Schedule'!$P$6,'Dockage Schedule'!$AA$6,'Yield &amp; Quality'!R18&gt;='Dockage Schedule'!$P$7,'Dockage Schedule'!$AA$7,'Yield &amp; Quality'!R18&gt;='Dockage Schedule'!$P$8,'Dockage Schedule'!$AA$8,'Yield &amp; Quality'!R18&gt;='Dockage Schedule'!$P$9,'Dockage Schedule'!$AA$9,'Yield &amp; Quality'!R18&gt;='Dockage Schedule'!$P$10,'Dockage Schedule'!$AA$10,'Yield &amp; Quality'!R18&gt;='Dockage Schedule'!$P$11,'Dockage Schedule'!$AA$11,'Yield &amp; Quality'!R18&gt;='Dockage Schedule'!$P$12,'Dockage Schedule'!$AA$12,'Yield &amp; Quality'!R18&gt;='Dockage Schedule'!$P$13,'Dockage Schedule'!$AA$13,'Yield &amp; Quality'!R18&gt;='Dockage Schedule'!$P$14,'Dockage Schedule'!$AA$14,'Yield &amp; Quality'!R18&gt;='Dockage Schedule'!$P$15,'Dockage Schedule'!$AA$15,'Yield &amp; Quality'!R18&gt;='Dockage Schedule'!$P$16,'Dockage Schedule'!$AA$16,'Yield &amp; Quality'!R18&gt;='Dockage Schedule'!$P$17,'Dockage Schedule'!$AA$17,'Yield &amp; Quality'!R18&gt;='Dockage Schedule'!$P$18,'Dockage Schedule'!$AA$18,'Yield &amp; Quality'!R18&gt;='Dockage Schedule'!$P$19,'Dockage Schedule'!$AA$19,'Yield &amp; Quality'!R18&gt;='Dockage Schedule'!$P$20,'Dockage Schedule'!$AA$20,'Yield &amp; Quality'!R18&gt;='Dockage Schedule'!$P$21,'Dockage Schedule'!$AA$21,'Yield &amp; Quality'!R18&gt;='Dockage Schedule'!$P$22,'Dockage Schedule'!$AA$22,'Yield &amp; Quality'!R18&gt;='Dockage Schedule'!$P$23,'Dockage Schedule'!$AA$23,'Yield &amp; Quality'!R18&gt;='Dockage Schedule'!$P$24,'Dockage Schedule'!$AA$24,'Yield &amp; Quality'!R18&gt;='Dockage Schedule'!$P$25,'Dockage Schedule'!$AA$25,'Yield &amp; Quality'!R18&gt;='Dockage Schedule'!$P$26,'Dockage Schedule'!$AA$26,'Yield &amp; Quality'!R18&gt;='Dockage Schedule'!$P$27,'Dockage Schedule'!$AA$27,'Yield &amp; Quality'!R18&lt;'Dockage Schedule'!$P$27,'Dockage Schedule'!$AA$27)+_xlfn.IFS('Yield &amp; Quality'!W18&lt;'Dockage Schedule'!$AD$4,'Dockage Schedule'!$AN$3,'Yield &amp; Quality'!W18&lt;'Dockage Schedule'!$AD$5,'Dockage Schedule'!$AN$4,'Yield &amp; Quality'!W18&lt;'Dockage Schedule'!$AD$6,'Dockage Schedule'!$AN$5,'Yield &amp; Quality'!W18&lt;'Dockage Schedule'!$AD$7,'Dockage Schedule'!$AN$6,'Yield &amp; Quality'!W18&lt;'Dockage Schedule'!$AD$8,'Dockage Schedule'!$AN$7,'Yield &amp; Quality'!W18&lt;'Dockage Schedule'!$AD$9,'Dockage Schedule'!$AN$8,'Yield &amp; Quality'!W18&lt;'Dockage Schedule'!$AD$10,'Dockage Schedule'!$AN$9,'Yield &amp; Quality'!W18&lt;'Dockage Schedule'!$AD$11,'Dockage Schedule'!$AN$10,'Yield &amp; Quality'!W18&lt;'Dockage Schedule'!$AD$12,'Dockage Schedule'!$AN$11,'Yield &amp; Quality'!W18&lt;'Dockage Schedule'!$AD$13,'Dockage Schedule'!$AN$12,'Yield &amp; Quality'!W18&lt;'Dockage Schedule'!$AD$14,'Dockage Schedule'!$AN$13,'Yield &amp; Quality'!W18&lt;'Dockage Schedule'!$AD$15,'Dockage Schedule'!$AN$14,'Yield &amp; Quality'!W18&lt;'Dockage Schedule'!$AD$16,'Dockage Schedule'!$AN$15,'Yield &amp; Quality'!W18&lt;'Dockage Schedule'!$AD$17,'Dockage Schedule'!$AN$16,'Yield &amp; Quality'!W18&lt;'Dockage Schedule'!$AD$18,'Dockage Schedule'!$AN$17,'Yield &amp; Quality'!W18&lt;'Dockage Schedule'!$AD$19,'Dockage Schedule'!$AN$18,'Yield &amp; Quality'!W18&lt;'Dockage Schedule'!$AD$20,'Dockage Schedule'!$AN$19,'Yield &amp; Quality'!W18&lt;'Dockage Schedule'!$AD$21,'Dockage Schedule'!$AN$20,'Yield &amp; Quality'!W18&lt;'Dockage Schedule'!$AD$21,'Dockage Schedule'!$AN$22,'Yield &amp; Quality'!W18&lt;'Dockage Schedule'!$AD$22,'Dockage Schedule'!$AN$23,'Yield &amp; Quality'!W18&lt;'Dockage Schedule'!$AD$24,'Dockage Schedule'!$AN$24,'Yield &amp; Quality'!W18&lt;'Dockage Schedule'!$AD$25,'Dockage Schedule'!$AN$24,'Yield &amp; Quality'!W18&gt;='Dockage Schedule'!$AD$25,-500)-_xlfn.IFS('Yield &amp; Quality'!M18&lt;'Dockage Schedule'!$C$4,0,'Yield &amp; Quality'!M18&lt;'Dockage Schedule'!$C$5,'Dockage Schedule'!$M$4,'Yield &amp; Quality'!M18&lt;'Dockage Schedule'!$C$6,'Dockage Schedule'!$M$5,'Yield &amp; Quality'!M18&lt;'Dockage Schedule'!$C$6,'Dockage Schedule'!$M$7,'Yield &amp; Quality'!M18&lt;'Dockage Schedule'!$C$7,'Dockage Schedule'!$M$8,'Yield &amp; Quality'!M18&lt;'Dockage Schedule'!$C$8,'Dockage Schedule'!$M$9,'Yield &amp; Quality'!M18&lt;'Dockage Schedule'!$C$10,'Dockage Schedule'!$M$9,'Yield &amp; Quality'!M18&lt;'Dockage Schedule'!$C$10,'Dockage Schedule'!$M$11,'Yield &amp; Quality'!M18&lt;'Dockage Schedule'!$C$12,'Dockage Schedule'!$M$11,'Yield &amp; Quality'!M18&lt;'Dockage Schedule'!$C$13,'Dockage Schedule'!$M$12,'Yield &amp; Quality'!M18&lt;'Dockage Schedule'!$C$14,'Dockage Schedule'!$M$13,'Yield &amp; Quality'!M18&lt;'Dockage Schedule'!$C$15,'Dockage Schedule'!$M$14,'Yield &amp; Quality'!M18&lt;'Dockage Schedule'!$C$16,'Dockage Schedule'!$M$15,'Yield &amp; Quality'!M18&lt;'Dockage Schedule'!$C$17,'Dockage Schedule'!$M$16,'Yield &amp; Quality'!M18&lt;'Dockage Schedule'!$C$18,'Dockage Schedule'!$M$17,'Yield &amp; Quality'!M18&lt;'Dockage Schedule'!$C$19,'Dockage Schedule'!$M$18,'Yield &amp; Quality'!M18&lt;'Dockage Schedule'!$C$20,'Dockage Schedule'!$M$19,'Yield &amp; Quality'!M18&lt;'Dockage Schedule'!$C$21,'Dockage Schedule'!$M$20,'Yield &amp; Quality'!M18&lt;'Dockage Schedule'!$C$22,'Dockage Schedule'!$M$21,'Yield &amp; Quality'!M18&lt;'Dockage Schedule'!$C$23,'Dockage Schedule'!$M$22,'Yield &amp; Quality'!M18&lt;'Dockage Schedule'!$C$24,'Dockage Schedule'!$M$23,'Yield &amp; Quality'!M18&gt;='Dockage Schedule'!D24,'Dockage Schedule'!N24)</f>
        <v>-0.03</v>
      </c>
      <c r="N23" s="29" cm="1">
        <f t="array" ref="N23">_xlfn.IFS('Yield &amp; Quality'!S18&gt;='Dockage Schedule'!$P$4,'Dockage Schedule'!$AA$4,'Yield &amp; Quality'!S18&gt;='Dockage Schedule'!$P$5,'Dockage Schedule'!$AA$5,'Yield &amp; Quality'!S18&gt;='Dockage Schedule'!$P$6,'Dockage Schedule'!$AA$6,'Yield &amp; Quality'!S18&gt;='Dockage Schedule'!$P$7,'Dockage Schedule'!$AA$7,'Yield &amp; Quality'!S18&gt;='Dockage Schedule'!$P$8,'Dockage Schedule'!$AA$8,'Yield &amp; Quality'!S18&gt;='Dockage Schedule'!$P$9,'Dockage Schedule'!$AA$9,'Yield &amp; Quality'!S18&gt;='Dockage Schedule'!$P$10,'Dockage Schedule'!$AA$10,'Yield &amp; Quality'!S18&gt;='Dockage Schedule'!$P$11,'Dockage Schedule'!$AA$11,'Yield &amp; Quality'!S18&gt;='Dockage Schedule'!$P$12,'Dockage Schedule'!$AA$12,'Yield &amp; Quality'!S18&gt;='Dockage Schedule'!$P$13,'Dockage Schedule'!$AA$13,'Yield &amp; Quality'!S18&gt;='Dockage Schedule'!$P$14,'Dockage Schedule'!$AA$14,'Yield &amp; Quality'!S18&gt;='Dockage Schedule'!$P$15,'Dockage Schedule'!$AA$15,'Yield &amp; Quality'!S18&gt;='Dockage Schedule'!$P$16,'Dockage Schedule'!$AA$16,'Yield &amp; Quality'!S18&gt;='Dockage Schedule'!$P$17,'Dockage Schedule'!$AA$17,'Yield &amp; Quality'!S18&gt;='Dockage Schedule'!$P$18,'Dockage Schedule'!$AA$18,'Yield &amp; Quality'!S18&gt;='Dockage Schedule'!$P$19,'Dockage Schedule'!$AA$19,'Yield &amp; Quality'!S18&gt;='Dockage Schedule'!$P$20,'Dockage Schedule'!$AA$20,'Yield &amp; Quality'!S18&gt;='Dockage Schedule'!$P$21,'Dockage Schedule'!$AA$21,'Yield &amp; Quality'!S18&gt;='Dockage Schedule'!$P$22,'Dockage Schedule'!$AA$22,'Yield &amp; Quality'!S18&gt;='Dockage Schedule'!$P$23,'Dockage Schedule'!$AA$23,'Yield &amp; Quality'!S18&gt;='Dockage Schedule'!$P$24,'Dockage Schedule'!$AA$24,'Yield &amp; Quality'!S18&gt;='Dockage Schedule'!$P$25,'Dockage Schedule'!$AA$25,'Yield &amp; Quality'!S18&gt;='Dockage Schedule'!$P$26,'Dockage Schedule'!$AA$26,'Yield &amp; Quality'!S18&gt;='Dockage Schedule'!$P$27,'Dockage Schedule'!$AA$27,'Yield &amp; Quality'!S18&lt;'Dockage Schedule'!$P$27,'Dockage Schedule'!$AA$27)+_xlfn.IFS('Yield &amp; Quality'!X18&lt;'Dockage Schedule'!$AD$4,'Dockage Schedule'!$AN$3,'Yield &amp; Quality'!X18&lt;'Dockage Schedule'!$AD$5,'Dockage Schedule'!$AN$4,'Yield &amp; Quality'!X18&lt;'Dockage Schedule'!$AD$6,'Dockage Schedule'!$AN$5,'Yield &amp; Quality'!X18&lt;'Dockage Schedule'!$AD$7,'Dockage Schedule'!$AN$6,'Yield &amp; Quality'!X18&lt;'Dockage Schedule'!$AD$8,'Dockage Schedule'!$AN$7,'Yield &amp; Quality'!X18&lt;'Dockage Schedule'!$AD$9,'Dockage Schedule'!$AN$8,'Yield &amp; Quality'!X18&lt;'Dockage Schedule'!$AD$10,'Dockage Schedule'!$AN$9,'Yield &amp; Quality'!X18&lt;'Dockage Schedule'!$AD$11,'Dockage Schedule'!$AN$10,'Yield &amp; Quality'!X18&lt;'Dockage Schedule'!$AD$12,'Dockage Schedule'!$AN$11,'Yield &amp; Quality'!X18&lt;'Dockage Schedule'!$AD$13,'Dockage Schedule'!$AN$12,'Yield &amp; Quality'!X18&lt;'Dockage Schedule'!$AD$14,'Dockage Schedule'!$AN$13,'Yield &amp; Quality'!X18&lt;'Dockage Schedule'!$AD$15,'Dockage Schedule'!$AN$14,'Yield &amp; Quality'!X18&lt;'Dockage Schedule'!$AD$16,'Dockage Schedule'!$AN$15,'Yield &amp; Quality'!X18&lt;'Dockage Schedule'!$AD$17,'Dockage Schedule'!$AN$16,'Yield &amp; Quality'!X18&lt;'Dockage Schedule'!$AD$18,'Dockage Schedule'!$AN$17,'Yield &amp; Quality'!X18&lt;'Dockage Schedule'!$AD$19,'Dockage Schedule'!$AN$18,'Yield &amp; Quality'!X18&lt;'Dockage Schedule'!$AD$20,'Dockage Schedule'!$AN$19,'Yield &amp; Quality'!X18&lt;'Dockage Schedule'!$AD$21,'Dockage Schedule'!$AN$20,'Yield &amp; Quality'!X18&lt;'Dockage Schedule'!$AD$21,'Dockage Schedule'!$AN$22,'Yield &amp; Quality'!X18&lt;'Dockage Schedule'!$AD$22,'Dockage Schedule'!$AN$23,'Yield &amp; Quality'!X18&lt;'Dockage Schedule'!$AD$24,'Dockage Schedule'!$AN$24,'Yield &amp; Quality'!X18&lt;'Dockage Schedule'!$AD$25,'Dockage Schedule'!$AN$24,'Yield &amp; Quality'!X18&gt;='Dockage Schedule'!$AD$25,-500)-_xlfn.IFS('Yield &amp; Quality'!N18&lt;'Dockage Schedule'!$C$4,0,'Yield &amp; Quality'!N18&lt;'Dockage Schedule'!$C$5,'Dockage Schedule'!$M$4,'Yield &amp; Quality'!N18&lt;'Dockage Schedule'!$C$6,'Dockage Schedule'!$M$5,'Yield &amp; Quality'!N18&lt;'Dockage Schedule'!$C$6,'Dockage Schedule'!$M$7,'Yield &amp; Quality'!N18&lt;'Dockage Schedule'!$C$7,'Dockage Schedule'!$M$8,'Yield &amp; Quality'!N18&lt;'Dockage Schedule'!$C$8,'Dockage Schedule'!$M$9,'Yield &amp; Quality'!N18&lt;'Dockage Schedule'!$C$10,'Dockage Schedule'!$M$9,'Yield &amp; Quality'!N18&lt;'Dockage Schedule'!$C$10,'Dockage Schedule'!$M$11,'Yield &amp; Quality'!N18&lt;'Dockage Schedule'!$C$12,'Dockage Schedule'!$M$11,'Yield &amp; Quality'!N18&lt;'Dockage Schedule'!$C$13,'Dockage Schedule'!$M$12,'Yield &amp; Quality'!N18&lt;'Dockage Schedule'!$C$14,'Dockage Schedule'!$M$13,'Yield &amp; Quality'!N18&lt;'Dockage Schedule'!$C$15,'Dockage Schedule'!$M$14,'Yield &amp; Quality'!N18&lt;'Dockage Schedule'!$C$16,'Dockage Schedule'!$M$15,'Yield &amp; Quality'!N18&lt;'Dockage Schedule'!$C$17,'Dockage Schedule'!$M$16,'Yield &amp; Quality'!N18&lt;'Dockage Schedule'!$C$18,'Dockage Schedule'!$M$17,'Yield &amp; Quality'!N18&lt;'Dockage Schedule'!$C$19,'Dockage Schedule'!$M$18,'Yield &amp; Quality'!N18&lt;'Dockage Schedule'!$C$20,'Dockage Schedule'!$M$19,'Yield &amp; Quality'!N18&lt;'Dockage Schedule'!$C$21,'Dockage Schedule'!$M$20,'Yield &amp; Quality'!N18&lt;'Dockage Schedule'!$C$22,'Dockage Schedule'!$M$21,'Yield &amp; Quality'!N18&lt;'Dockage Schedule'!$C$23,'Dockage Schedule'!$M$22,'Yield &amp; Quality'!N18&lt;'Dockage Schedule'!$C$24,'Dockage Schedule'!$M$23,'Yield &amp; Quality'!N18&gt;='Dockage Schedule'!E24,'Dockage Schedule'!O24)</f>
        <v>-0.14000000000000001</v>
      </c>
      <c r="O23" s="68" cm="1">
        <f t="array" ref="O23">_xlfn.IFS('Yield &amp; Quality'!T18&gt;='Dockage Schedule'!$P$4,'Dockage Schedule'!$AA$4,'Yield &amp; Quality'!T18&gt;='Dockage Schedule'!$P$5,'Dockage Schedule'!$AA$5,'Yield &amp; Quality'!T18&gt;='Dockage Schedule'!$P$6,'Dockage Schedule'!$AA$6,'Yield &amp; Quality'!T18&gt;='Dockage Schedule'!$P$7,'Dockage Schedule'!$AA$7,'Yield &amp; Quality'!T18&gt;='Dockage Schedule'!$P$8,'Dockage Schedule'!$AA$8,'Yield &amp; Quality'!T18&gt;='Dockage Schedule'!$P$9,'Dockage Schedule'!$AA$9,'Yield &amp; Quality'!T18&gt;='Dockage Schedule'!$P$10,'Dockage Schedule'!$AA$10,'Yield &amp; Quality'!T18&gt;='Dockage Schedule'!$P$11,'Dockage Schedule'!$AA$11,'Yield &amp; Quality'!T18&gt;='Dockage Schedule'!$P$12,'Dockage Schedule'!$AA$12,'Yield &amp; Quality'!T18&gt;='Dockage Schedule'!$P$13,'Dockage Schedule'!$AA$13,'Yield &amp; Quality'!T18&gt;='Dockage Schedule'!$P$14,'Dockage Schedule'!$AA$14,'Yield &amp; Quality'!T18&gt;='Dockage Schedule'!$P$15,'Dockage Schedule'!$AA$15,'Yield &amp; Quality'!T18&gt;='Dockage Schedule'!$P$16,'Dockage Schedule'!$AA$16,'Yield &amp; Quality'!T18&gt;='Dockage Schedule'!$P$17,'Dockage Schedule'!$AA$17,'Yield &amp; Quality'!T18&gt;='Dockage Schedule'!$P$18,'Dockage Schedule'!$AA$18,'Yield &amp; Quality'!T18&gt;='Dockage Schedule'!$P$19,'Dockage Schedule'!$AA$19,'Yield &amp; Quality'!T18&gt;='Dockage Schedule'!$P$20,'Dockage Schedule'!$AA$20,'Yield &amp; Quality'!T18&gt;='Dockage Schedule'!$P$21,'Dockage Schedule'!$AA$21,'Yield &amp; Quality'!T18&gt;='Dockage Schedule'!$P$22,'Dockage Schedule'!$AA$22,'Yield &amp; Quality'!T18&gt;='Dockage Schedule'!$P$23,'Dockage Schedule'!$AA$23,'Yield &amp; Quality'!T18&gt;='Dockage Schedule'!$P$24,'Dockage Schedule'!$AA$24,'Yield &amp; Quality'!T18&gt;='Dockage Schedule'!$P$25,'Dockage Schedule'!$AA$25,'Yield &amp; Quality'!T18&gt;='Dockage Schedule'!$P$26,'Dockage Schedule'!$AA$26,'Yield &amp; Quality'!T18&gt;='Dockage Schedule'!$P$27,'Dockage Schedule'!$AA$27,'Yield &amp; Quality'!T18&lt;'Dockage Schedule'!$P$27,'Dockage Schedule'!$AA$27)+_xlfn.IFS('Yield &amp; Quality'!Y18&lt;'Dockage Schedule'!$AD$4,'Dockage Schedule'!$AN$3,'Yield &amp; Quality'!Y18&lt;'Dockage Schedule'!$AD$5,'Dockage Schedule'!$AN$4,'Yield &amp; Quality'!Y18&lt;'Dockage Schedule'!$AD$6,'Dockage Schedule'!$AN$5,'Yield &amp; Quality'!Y18&lt;'Dockage Schedule'!$AD$7,'Dockage Schedule'!$AN$6,'Yield &amp; Quality'!Y18&lt;'Dockage Schedule'!$AD$8,'Dockage Schedule'!$AN$7,'Yield &amp; Quality'!Y18&lt;'Dockage Schedule'!$AD$9,'Dockage Schedule'!$AN$8,'Yield &amp; Quality'!Y18&lt;'Dockage Schedule'!$AD$10,'Dockage Schedule'!$AN$9,'Yield &amp; Quality'!Y18&lt;'Dockage Schedule'!$AD$11,'Dockage Schedule'!$AN$10,'Yield &amp; Quality'!Y18&lt;'Dockage Schedule'!$AD$12,'Dockage Schedule'!$AN$11,'Yield &amp; Quality'!Y18&lt;'Dockage Schedule'!$AD$13,'Dockage Schedule'!$AN$12,'Yield &amp; Quality'!Y18&lt;'Dockage Schedule'!$AD$14,'Dockage Schedule'!$AN$13,'Yield &amp; Quality'!Y18&lt;'Dockage Schedule'!$AD$15,'Dockage Schedule'!$AN$14,'Yield &amp; Quality'!Y18&lt;'Dockage Schedule'!$AD$16,'Dockage Schedule'!$AN$15,'Yield &amp; Quality'!Y18&lt;'Dockage Schedule'!$AD$17,'Dockage Schedule'!$AN$16,'Yield &amp; Quality'!Y18&lt;'Dockage Schedule'!$AD$18,'Dockage Schedule'!$AN$17,'Yield &amp; Quality'!Y18&lt;'Dockage Schedule'!$AD$19,'Dockage Schedule'!$AN$18,'Yield &amp; Quality'!Y18&lt;'Dockage Schedule'!$AD$20,'Dockage Schedule'!$AN$19,'Yield &amp; Quality'!Y18&lt;'Dockage Schedule'!$AD$21,'Dockage Schedule'!$AN$20,'Yield &amp; Quality'!Y18&lt;'Dockage Schedule'!$AD$21,'Dockage Schedule'!$AN$22,'Yield &amp; Quality'!Y18&lt;'Dockage Schedule'!$AD$22,'Dockage Schedule'!$AN$23,'Yield &amp; Quality'!Y18&lt;'Dockage Schedule'!$AD$24,'Dockage Schedule'!$AN$24,'Yield &amp; Quality'!Y18&lt;'Dockage Schedule'!$AD$25,'Dockage Schedule'!$AN$24,'Yield &amp; Quality'!Y18&gt;='Dockage Schedule'!$AD$25,-500)-_xlfn.IFS('Yield &amp; Quality'!O18&lt;'Dockage Schedule'!$C$4,0,'Yield &amp; Quality'!O18&lt;'Dockage Schedule'!$C$5,'Dockage Schedule'!$M$4,'Yield &amp; Quality'!O18&lt;'Dockage Schedule'!$C$6,'Dockage Schedule'!$M$5,'Yield &amp; Quality'!O18&lt;'Dockage Schedule'!$C$6,'Dockage Schedule'!$M$7,'Yield &amp; Quality'!O18&lt;'Dockage Schedule'!$C$7,'Dockage Schedule'!$M$8,'Yield &amp; Quality'!O18&lt;'Dockage Schedule'!$C$8,'Dockage Schedule'!$M$9,'Yield &amp; Quality'!O18&lt;'Dockage Schedule'!$C$10,'Dockage Schedule'!$M$9,'Yield &amp; Quality'!O18&lt;'Dockage Schedule'!$C$10,'Dockage Schedule'!$M$11,'Yield &amp; Quality'!O18&lt;'Dockage Schedule'!$C$12,'Dockage Schedule'!$M$11,'Yield &amp; Quality'!O18&lt;'Dockage Schedule'!$C$13,'Dockage Schedule'!$M$12,'Yield &amp; Quality'!O18&lt;'Dockage Schedule'!$C$14,'Dockage Schedule'!$M$13,'Yield &amp; Quality'!O18&lt;'Dockage Schedule'!$C$15,'Dockage Schedule'!$M$14,'Yield &amp; Quality'!O18&lt;'Dockage Schedule'!$C$16,'Dockage Schedule'!$M$15,'Yield &amp; Quality'!O18&lt;'Dockage Schedule'!$C$17,'Dockage Schedule'!$M$16,'Yield &amp; Quality'!O18&lt;'Dockage Schedule'!$C$18,'Dockage Schedule'!$M$17,'Yield &amp; Quality'!O18&lt;'Dockage Schedule'!$C$19,'Dockage Schedule'!$M$18,'Yield &amp; Quality'!O18&lt;'Dockage Schedule'!$C$20,'Dockage Schedule'!$M$19,'Yield &amp; Quality'!O18&lt;'Dockage Schedule'!$C$21,'Dockage Schedule'!$M$20,'Yield &amp; Quality'!O18&lt;'Dockage Schedule'!$C$22,'Dockage Schedule'!$M$21,'Yield &amp; Quality'!O18&lt;'Dockage Schedule'!$C$23,'Dockage Schedule'!$M$22,'Yield &amp; Quality'!O18&lt;'Dockage Schedule'!$C$24,'Dockage Schedule'!$M$23,'Yield &amp; Quality'!O18&gt;='Dockage Schedule'!F24,'Dockage Schedule'!P24)</f>
        <v>-0.03</v>
      </c>
      <c r="Q23" s="66">
        <f>(('Yield &amp; Quality'!G18*((100-'Partial Returns'!G23)/100))*($C$3+L23))+($C$4*'Yield &amp; Quality'!AA18)</f>
        <v>760.5278547475483</v>
      </c>
      <c r="R23" s="7">
        <f>(('Yield &amp; Quality'!H18*((100-'Partial Returns'!H23)/100))*($C$3+M23))+($C$4*'Yield &amp; Quality'!AB18)</f>
        <v>802.86948824286731</v>
      </c>
      <c r="S23" s="7">
        <f>(('Yield &amp; Quality'!I18*((100-'Partial Returns'!I23)/100))*($C$3+N23))+($C$4*'Yield &amp; Quality'!AC18)</f>
        <v>1052.4355778223257</v>
      </c>
      <c r="T23" s="8">
        <f>(('Yield &amp; Quality'!J18*((100-'Partial Returns'!J23)/100))*($C$3+O23))+($C$4*'Yield &amp; Quality'!AD18)</f>
        <v>872.19699863022947</v>
      </c>
      <c r="U23" s="5"/>
      <c r="V23" s="66" cm="1">
        <f t="array" ref="V23">_xlfn.IFS('Yield &amp; Quality'!B18='Treatment Costs'!$A$3,'Treatment Costs'!$K$3,'Yield &amp; Quality'!B18='Treatment Costs'!$A$4,'Treatment Costs'!$K$4,'Yield &amp; Quality'!B18='Treatment Costs'!$A$5,'Treatment Costs'!$K$5,'Yield &amp; Quality'!B18='Treatment Costs'!$A$6,'Treatment Costs'!$K$6,'Yield &amp; Quality'!B18='Treatment Costs'!$A$7,'Treatment Costs'!$K$7,'Yield &amp; Quality'!B18='Treatment Costs'!$A$8,'Treatment Costs'!$K$8,'Yield &amp; Quality'!B18='Treatment Costs'!$A$9,'Treatment Costs'!$K$9,'Yield &amp; Quality'!B18='Treatment Costs'!$A$10,'Treatment Costs'!$K$10,'Yield &amp; Quality'!B18='Treatment Costs'!$A$11,'Treatment Costs'!$K$11,'Yield &amp; Quality'!B18='Treatment Costs'!$A$12,'Treatment Costs'!$K$12,'Yield &amp; Quality'!B18='Treatment Costs'!$A$13,'Treatment Costs'!$K$13,'Yield &amp; Quality'!B18='Treatment Costs'!$A$14,'Treatment Costs'!$K$14,'Yield &amp; Quality'!B18='Treatment Costs'!$A$15,'Treatment Costs'!$K$15,'Yield &amp; Quality'!B18='Treatment Costs'!$A$16,'Treatment Costs'!$K$16)</f>
        <v>98.121428571428567</v>
      </c>
      <c r="W23" s="7" cm="1">
        <f t="array" ref="W23">_xlfn.IFS('Yield &amp; Quality'!C18='Treatment Costs'!$A$3,'Treatment Costs'!$W$3,'Yield &amp; Quality'!C18='Treatment Costs'!$A$4,'Treatment Costs'!$W$4,'Yield &amp; Quality'!C18='Treatment Costs'!$A$5,'Treatment Costs'!$W$5,'Yield &amp; Quality'!C18='Treatment Costs'!$A$6,'Treatment Costs'!$W$6,'Yield &amp; Quality'!C18='Treatment Costs'!$A$7,'Treatment Costs'!$W$7,'Yield &amp; Quality'!C18='Treatment Costs'!$A$8,'Treatment Costs'!$W$8,'Yield &amp; Quality'!C18='Treatment Costs'!$A$9,'Treatment Costs'!$W$9,'Yield &amp; Quality'!C18='Treatment Costs'!$A$10,'Treatment Costs'!$W$10,'Yield &amp; Quality'!C18='Treatment Costs'!$A$11,'Treatment Costs'!$W$11,'Yield &amp; Quality'!C18='Treatment Costs'!$A$12,'Treatment Costs'!$W$12,'Yield &amp; Quality'!C18='Treatment Costs'!$A$13,'Treatment Costs'!$W$13,'Yield &amp; Quality'!C18='Treatment Costs'!$A$14,'Treatment Costs'!$W$14,'Yield &amp; Quality'!C18='Treatment Costs'!$A$15,'Treatment Costs'!$W$15,'Yield &amp; Quality'!C18='Treatment Costs'!$A$16,'Treatment Costs'!$W$16)</f>
        <v>102.37410714285714</v>
      </c>
      <c r="X23" s="7" cm="1">
        <f t="array" ref="X23">_xlfn.IFS('Yield &amp; Quality'!D18='Treatment Costs'!$A$3,'Treatment Costs'!$K$3,'Yield &amp; Quality'!D18='Treatment Costs'!$A$4,'Treatment Costs'!$K$4,'Yield &amp; Quality'!D18='Treatment Costs'!$A$5,'Treatment Costs'!$K$5,'Yield &amp; Quality'!D18='Treatment Costs'!$A$6,'Treatment Costs'!$K$6,'Yield &amp; Quality'!D18='Treatment Costs'!$A$7,'Treatment Costs'!$K$7,'Yield &amp; Quality'!D18='Treatment Costs'!$A$8,'Treatment Costs'!$K$8,'Yield &amp; Quality'!D18='Treatment Costs'!$A$9,'Treatment Costs'!$K$9,'Yield &amp; Quality'!D18='Treatment Costs'!$A$10,'Treatment Costs'!$K$10,'Yield &amp; Quality'!D18='Treatment Costs'!$A$11,'Treatment Costs'!$K$11,'Yield &amp; Quality'!D18='Treatment Costs'!$A$12,'Treatment Costs'!$K$12,'Yield &amp; Quality'!D18='Treatment Costs'!$A$13,'Treatment Costs'!$K$13,'Yield &amp; Quality'!D18='Treatment Costs'!$A$14,'Treatment Costs'!$K$14,'Yield &amp; Quality'!D18='Treatment Costs'!$A$15,'Treatment Costs'!$K$15,'Yield &amp; Quality'!D18='Treatment Costs'!$A$16,'Treatment Costs'!$K$16)</f>
        <v>102.18660714285714</v>
      </c>
      <c r="Y23" s="8" cm="1">
        <f t="array" ref="Y23">_xlfn.IFS('Yield &amp; Quality'!E18='Treatment Costs'!$A$3,'Treatment Costs'!$W$3,'Yield &amp; Quality'!E18='Treatment Costs'!$A$4,'Treatment Costs'!$W$4,'Yield &amp; Quality'!E18='Treatment Costs'!$A$5,'Treatment Costs'!$W$5,'Yield &amp; Quality'!E18='Treatment Costs'!$A$6,'Treatment Costs'!$W$6,'Yield &amp; Quality'!E18='Treatment Costs'!$A$7,'Treatment Costs'!$W$7,'Yield &amp; Quality'!E18='Treatment Costs'!$A$8,'Treatment Costs'!$W$8,'Yield &amp; Quality'!E18='Treatment Costs'!$A$9,'Treatment Costs'!$W$9,'Yield &amp; Quality'!E18='Treatment Costs'!$A$10,'Treatment Costs'!$W$10,'Yield &amp; Quality'!E18='Treatment Costs'!$A$11,'Treatment Costs'!$W$11,'Yield &amp; Quality'!E18='Treatment Costs'!$A$12,'Treatment Costs'!$W$12,'Yield &amp; Quality'!E18='Treatment Costs'!$A$13,'Treatment Costs'!$W$13,'Yield &amp; Quality'!E18='Treatment Costs'!$A$14,'Treatment Costs'!$W$14,'Yield &amp; Quality'!E18='Treatment Costs'!$A$15,'Treatment Costs'!$W$15,'Yield &amp; Quality'!E18='Treatment Costs'!$A$16,'Treatment Costs'!$W$16)</f>
        <v>110.26785714285714</v>
      </c>
      <c r="AA23" s="66">
        <f>(('Yield &amp; Quality'!G18*((100-'Partial Returns'!G23)/100))*($C$3+L23))+($C$4*'Yield &amp; Quality'!AA18)-V23</f>
        <v>662.40642617611979</v>
      </c>
      <c r="AB23" s="7">
        <f>(('Yield &amp; Quality'!H18*((100-'Partial Returns'!H23)/100))*($C$3+M23))+($C$4*'Yield &amp; Quality'!AB18)-W23</f>
        <v>700.49538110001015</v>
      </c>
      <c r="AC23" s="7">
        <f>(('Yield &amp; Quality'!I18*((100-'Partial Returns'!I23)/100))*($C$3+N23))+($C$4*'Yield &amp; Quality'!AC18)-X23</f>
        <v>950.24897067946858</v>
      </c>
      <c r="AD23" s="8">
        <f>(('Yield &amp; Quality'!J18*((100-'Partial Returns'!J23)/100))*($C$3+O23))+($C$4*'Yield &amp; Quality'!AD18)-Y23</f>
        <v>761.92914148737236</v>
      </c>
    </row>
    <row r="24" spans="1:30" x14ac:dyDescent="0.25">
      <c r="A24">
        <v>3.2</v>
      </c>
      <c r="B24" s="66">
        <f>($C$3*'Yield &amp; Quality'!G19)+($C$4*'Yield &amp; Quality'!AA19)</f>
        <v>764.53939484230159</v>
      </c>
      <c r="C24" s="7">
        <f>($C$3*'Yield &amp; Quality'!H19)+($C$4*'Yield &amp; Quality'!AB19)</f>
        <v>886.93017224426285</v>
      </c>
      <c r="D24" s="7">
        <f>($C$3*'Yield &amp; Quality'!I19)+($C$4*'Yield &amp; Quality'!AC19)</f>
        <v>1105.7490303263294</v>
      </c>
      <c r="E24" s="8">
        <f>($C$3*'Yield &amp; Quality'!J19)+($C$4*'Yield &amp; Quality'!AD19)</f>
        <v>992.70456511818884</v>
      </c>
      <c r="G24" s="61" cm="1">
        <f t="array" ref="G24">_xlfn.IFS('Yield &amp; Quality'!L19&lt;'Dockage Schedule'!$C$29,0,'Yield &amp; Quality'!L19&lt;'Dockage Schedule'!$C$30,'Dockage Schedule'!$M$29,'Yield &amp; Quality'!L19&lt;'Dockage Schedule'!$C$31,'Dockage Schedule'!$M$30,'Yield &amp; Quality'!L19&lt;'Dockage Schedule'!$C$32,'Dockage Schedule'!$M$31,'Yield &amp; Quality'!L19&lt;'Dockage Schedule'!$C$33,'Dockage Schedule'!$M$32,'Yield &amp; Quality'!L19&lt;'Dockage Schedule'!$C$34,'Dockage Schedule'!$M$33,'Yield &amp; Quality'!L19&lt;'Dockage Schedule'!$C$35,'Dockage Schedule'!$M$34,'Yield &amp; Quality'!L19&lt;'Dockage Schedule'!$C$36,'Dockage Schedule'!$M$35,'Yield &amp; Quality'!L19&lt;'Dockage Schedule'!$C$37,'Dockage Schedule'!$M$36,'Yield &amp; Quality'!L19&lt;'Dockage Schedule'!$C$38,'Dockage Schedule'!$M$37,'Yield &amp; Quality'!L19&lt;'Dockage Schedule'!$C$39,'Dockage Schedule'!$M$38,'Yield &amp; Quality'!L19&lt;'Dockage Schedule'!$C$40,'Dockage Schedule'!$M$39,'Yield &amp; Quality'!L19&lt;'Dockage Schedule'!$C$41,'Dockage Schedule'!$M$40,'Yield &amp; Quality'!L19&lt;'Dockage Schedule'!$C$42,'Dockage Schedule'!$M$41,'Yield &amp; Quality'!L19&lt;'Dockage Schedule'!$C$43,'Dockage Schedule'!$M$42,'Yield &amp; Quality'!L19&lt;'Dockage Schedule'!$C$44,'Dockage Schedule'!$M$43,'Yield &amp; Quality'!L19&lt;'Dockage Schedule'!$C$45,'Dockage Schedule'!$M$44,'Yield &amp; Quality'!L19&lt;'Dockage Schedule'!$C$46,'Dockage Schedule'!$M$45,'Yield &amp; Quality'!L19&lt;'Dockage Schedule'!$C$47,'Dockage Schedule'!$M$46,'Yield &amp; Quality'!L19&lt;'Dockage Schedule'!$C$48,'Dockage Schedule'!$M$47,'Yield &amp; Quality'!L19&lt;'Dockage Schedule'!$C$49,'Dockage Schedule'!M49,'Yield &amp; Quality'!L19&gt;='Dockage Schedule'!$C$49,'Dockage Schedule'!$M$49)</f>
        <v>0</v>
      </c>
      <c r="H24" cm="1">
        <f t="array" ref="H24">_xlfn.IFS('Yield &amp; Quality'!M19&lt;'Dockage Schedule'!$C$29,0,'Yield &amp; Quality'!M19&lt;'Dockage Schedule'!$C$30,'Dockage Schedule'!$M$29,'Yield &amp; Quality'!M19&lt;'Dockage Schedule'!$C$31,'Dockage Schedule'!$M$30,'Yield &amp; Quality'!M19&lt;'Dockage Schedule'!$C$32,'Dockage Schedule'!$M$31,'Yield &amp; Quality'!M19&lt;'Dockage Schedule'!$C$33,'Dockage Schedule'!$M$32,'Yield &amp; Quality'!M19&lt;'Dockage Schedule'!$C$34,'Dockage Schedule'!$M$33,'Yield &amp; Quality'!M19&lt;'Dockage Schedule'!$C$35,'Dockage Schedule'!$M$34,'Yield &amp; Quality'!M19&lt;'Dockage Schedule'!$C$36,'Dockage Schedule'!$M$35,'Yield &amp; Quality'!M19&lt;'Dockage Schedule'!$C$37,'Dockage Schedule'!$M$36,'Yield &amp; Quality'!M19&lt;'Dockage Schedule'!$C$38,'Dockage Schedule'!$M$37,'Yield &amp; Quality'!M19&lt;'Dockage Schedule'!$C$39,'Dockage Schedule'!$M$38,'Yield &amp; Quality'!M19&lt;'Dockage Schedule'!$C$40,'Dockage Schedule'!$M$39,'Yield &amp; Quality'!M19&lt;'Dockage Schedule'!$C$41,'Dockage Schedule'!$M$40,'Yield &amp; Quality'!M19&lt;'Dockage Schedule'!$C$42,'Dockage Schedule'!$M$41,'Yield &amp; Quality'!M19&lt;'Dockage Schedule'!$C$43,'Dockage Schedule'!$M$42,'Yield &amp; Quality'!M19&lt;'Dockage Schedule'!$C$44,'Dockage Schedule'!$M$43,'Yield &amp; Quality'!M19&lt;'Dockage Schedule'!$C$45,'Dockage Schedule'!$M$44,'Yield &amp; Quality'!M19&lt;'Dockage Schedule'!$C$46,'Dockage Schedule'!$M$45,'Yield &amp; Quality'!M19&lt;'Dockage Schedule'!$C$47,'Dockage Schedule'!$M$46,'Yield &amp; Quality'!M19&lt;'Dockage Schedule'!$C$48,'Dockage Schedule'!$M$47,'Yield &amp; Quality'!M19&lt;'Dockage Schedule'!$C$49,'Dockage Schedule'!N49,'Yield &amp; Quality'!M19&gt;='Dockage Schedule'!$C$49,'Dockage Schedule'!$M$49)</f>
        <v>0</v>
      </c>
      <c r="I24" cm="1">
        <f t="array" ref="I24">_xlfn.IFS('Yield &amp; Quality'!N19&lt;'Dockage Schedule'!$C$29,0,'Yield &amp; Quality'!N19&lt;'Dockage Schedule'!$C$30,'Dockage Schedule'!$M$29,'Yield &amp; Quality'!N19&lt;'Dockage Schedule'!$C$31,'Dockage Schedule'!$M$30,'Yield &amp; Quality'!N19&lt;'Dockage Schedule'!$C$32,'Dockage Schedule'!$M$31,'Yield &amp; Quality'!N19&lt;'Dockage Schedule'!$C$33,'Dockage Schedule'!$M$32,'Yield &amp; Quality'!N19&lt;'Dockage Schedule'!$C$34,'Dockage Schedule'!$M$33,'Yield &amp; Quality'!N19&lt;'Dockage Schedule'!$C$35,'Dockage Schedule'!$M$34,'Yield &amp; Quality'!N19&lt;'Dockage Schedule'!$C$36,'Dockage Schedule'!$M$35,'Yield &amp; Quality'!N19&lt;'Dockage Schedule'!$C$37,'Dockage Schedule'!$M$36,'Yield &amp; Quality'!N19&lt;'Dockage Schedule'!$C$38,'Dockage Schedule'!$M$37,'Yield &amp; Quality'!N19&lt;'Dockage Schedule'!$C$39,'Dockage Schedule'!$M$38,'Yield &amp; Quality'!N19&lt;'Dockage Schedule'!$C$40,'Dockage Schedule'!$M$39,'Yield &amp; Quality'!N19&lt;'Dockage Schedule'!$C$41,'Dockage Schedule'!$M$40,'Yield &amp; Quality'!N19&lt;'Dockage Schedule'!$C$42,'Dockage Schedule'!$M$41,'Yield &amp; Quality'!N19&lt;'Dockage Schedule'!$C$43,'Dockage Schedule'!$M$42,'Yield &amp; Quality'!N19&lt;'Dockage Schedule'!$C$44,'Dockage Schedule'!$M$43,'Yield &amp; Quality'!N19&lt;'Dockage Schedule'!$C$45,'Dockage Schedule'!$M$44,'Yield &amp; Quality'!N19&lt;'Dockage Schedule'!$C$46,'Dockage Schedule'!$M$45,'Yield &amp; Quality'!N19&lt;'Dockage Schedule'!$C$47,'Dockage Schedule'!$M$46,'Yield &amp; Quality'!N19&lt;'Dockage Schedule'!$C$48,'Dockage Schedule'!$M$47,'Yield &amp; Quality'!N19&lt;'Dockage Schedule'!$C$49,'Dockage Schedule'!O49,'Yield &amp; Quality'!N19&gt;='Dockage Schedule'!$C$49,'Dockage Schedule'!$M$49)</f>
        <v>0</v>
      </c>
      <c r="J24" s="62" cm="1">
        <f t="array" ref="J24">_xlfn.IFS('Yield &amp; Quality'!O19&lt;'Dockage Schedule'!$C$29,0,'Yield &amp; Quality'!O19&lt;'Dockage Schedule'!$C$30,'Dockage Schedule'!$M$29,'Yield &amp; Quality'!O19&lt;'Dockage Schedule'!$C$31,'Dockage Schedule'!$M$30,'Yield &amp; Quality'!O19&lt;'Dockage Schedule'!$C$32,'Dockage Schedule'!$M$31,'Yield &amp; Quality'!O19&lt;'Dockage Schedule'!$C$33,'Dockage Schedule'!$M$32,'Yield &amp; Quality'!O19&lt;'Dockage Schedule'!$C$34,'Dockage Schedule'!$M$33,'Yield &amp; Quality'!O19&lt;'Dockage Schedule'!$C$35,'Dockage Schedule'!$M$34,'Yield &amp; Quality'!O19&lt;'Dockage Schedule'!$C$36,'Dockage Schedule'!$M$35,'Yield &amp; Quality'!O19&lt;'Dockage Schedule'!$C$37,'Dockage Schedule'!$M$36,'Yield &amp; Quality'!O19&lt;'Dockage Schedule'!$C$38,'Dockage Schedule'!$M$37,'Yield &amp; Quality'!O19&lt;'Dockage Schedule'!$C$39,'Dockage Schedule'!$M$38,'Yield &amp; Quality'!O19&lt;'Dockage Schedule'!$C$40,'Dockage Schedule'!$M$39,'Yield &amp; Quality'!O19&lt;'Dockage Schedule'!$C$41,'Dockage Schedule'!$M$40,'Yield &amp; Quality'!O19&lt;'Dockage Schedule'!$C$42,'Dockage Schedule'!$M$41,'Yield &amp; Quality'!O19&lt;'Dockage Schedule'!$C$43,'Dockage Schedule'!$M$42,'Yield &amp; Quality'!O19&lt;'Dockage Schedule'!$C$44,'Dockage Schedule'!$M$43,'Yield &amp; Quality'!O19&lt;'Dockage Schedule'!$C$45,'Dockage Schedule'!$M$44,'Yield &amp; Quality'!O19&lt;'Dockage Schedule'!$C$46,'Dockage Schedule'!$M$45,'Yield &amp; Quality'!O19&lt;'Dockage Schedule'!$C$47,'Dockage Schedule'!$M$46,'Yield &amp; Quality'!O19&lt;'Dockage Schedule'!$C$48,'Dockage Schedule'!$M$47,'Yield &amp; Quality'!O19&lt;'Dockage Schedule'!$C$49,'Dockage Schedule'!P49,'Yield &amp; Quality'!O19&gt;='Dockage Schedule'!$C$49,'Dockage Schedule'!$M$49)</f>
        <v>0</v>
      </c>
      <c r="L24" s="67" cm="1">
        <f t="array" ref="L24">_xlfn.IFS('Yield &amp; Quality'!Q19&gt;='Dockage Schedule'!$P$4,'Dockage Schedule'!$AA$4,'Yield &amp; Quality'!Q19&gt;='Dockage Schedule'!$P$5,'Dockage Schedule'!$AA$5,'Yield &amp; Quality'!Q19&gt;='Dockage Schedule'!$P$6,'Dockage Schedule'!$AA$6,'Yield &amp; Quality'!Q19&gt;='Dockage Schedule'!$P$7,'Dockage Schedule'!$AA$7,'Yield &amp; Quality'!Q19&gt;='Dockage Schedule'!$P$8,'Dockage Schedule'!$AA$8,'Yield &amp; Quality'!Q19&gt;='Dockage Schedule'!$P$9,'Dockage Schedule'!$AA$9,'Yield &amp; Quality'!Q19&gt;='Dockage Schedule'!$P$10,'Dockage Schedule'!$AA$10,'Yield &amp; Quality'!Q19&gt;='Dockage Schedule'!$P$11,'Dockage Schedule'!$AA$11,'Yield &amp; Quality'!Q19&gt;='Dockage Schedule'!$P$12,'Dockage Schedule'!$AA$12,'Yield &amp; Quality'!Q19&gt;='Dockage Schedule'!$P$13,'Dockage Schedule'!$AA$13,'Yield &amp; Quality'!Q19&gt;='Dockage Schedule'!$P$14,'Dockage Schedule'!$AA$14,'Yield &amp; Quality'!Q19&gt;='Dockage Schedule'!$P$15,'Dockage Schedule'!$AA$15,'Yield &amp; Quality'!Q19&gt;='Dockage Schedule'!$P$16,'Dockage Schedule'!$AA$16,'Yield &amp; Quality'!Q19&gt;='Dockage Schedule'!$P$17,'Dockage Schedule'!$AA$17,'Yield &amp; Quality'!Q19&gt;='Dockage Schedule'!$P$18,'Dockage Schedule'!$AA$18,'Yield &amp; Quality'!Q19&gt;='Dockage Schedule'!$P$19,'Dockage Schedule'!$AA$19,'Yield &amp; Quality'!Q19&gt;='Dockage Schedule'!$P$20,'Dockage Schedule'!$AA$20,'Yield &amp; Quality'!Q19&gt;='Dockage Schedule'!$P$21,'Dockage Schedule'!$AA$21,'Yield &amp; Quality'!Q19&gt;='Dockage Schedule'!$P$22,'Dockage Schedule'!$AA$22,'Yield &amp; Quality'!Q19&gt;='Dockage Schedule'!$P$23,'Dockage Schedule'!$AA$23,'Yield &amp; Quality'!Q19&gt;='Dockage Schedule'!$P$24,'Dockage Schedule'!$AA$24,'Yield &amp; Quality'!Q19&gt;='Dockage Schedule'!$P$25,'Dockage Schedule'!$AA$25,'Yield &amp; Quality'!Q19&gt;='Dockage Schedule'!$P$26,'Dockage Schedule'!$AA$26,'Yield &amp; Quality'!Q19&gt;='Dockage Schedule'!$P$27,'Dockage Schedule'!$AA$27,'Yield &amp; Quality'!Q19&lt;'Dockage Schedule'!$P$27,'Dockage Schedule'!$AA$27)+_xlfn.IFS('Yield &amp; Quality'!V19&lt;'Dockage Schedule'!$AD$4,'Dockage Schedule'!$AN$3,'Yield &amp; Quality'!V19&lt;'Dockage Schedule'!$AD$5,'Dockage Schedule'!$AN$4,'Yield &amp; Quality'!V19&lt;'Dockage Schedule'!$AD$6,'Dockage Schedule'!$AN$5,'Yield &amp; Quality'!V19&lt;'Dockage Schedule'!$AD$7,'Dockage Schedule'!$AN$6,'Yield &amp; Quality'!V19&lt;'Dockage Schedule'!$AD$8,'Dockage Schedule'!$AN$7,'Yield &amp; Quality'!V19&lt;'Dockage Schedule'!$AD$9,'Dockage Schedule'!$AN$8,'Yield &amp; Quality'!V19&lt;'Dockage Schedule'!$AD$10,'Dockage Schedule'!$AN$9,'Yield &amp; Quality'!V19&lt;'Dockage Schedule'!$AD$11,'Dockage Schedule'!$AN$10,'Yield &amp; Quality'!V19&lt;'Dockage Schedule'!$AD$12,'Dockage Schedule'!$AN$11,'Yield &amp; Quality'!V19&lt;'Dockage Schedule'!$AD$13,'Dockage Schedule'!$AN$12,'Yield &amp; Quality'!V19&lt;'Dockage Schedule'!$AD$14,'Dockage Schedule'!$AN$13,'Yield &amp; Quality'!V19&lt;'Dockage Schedule'!$AD$15,'Dockage Schedule'!$AN$14,'Yield &amp; Quality'!V19&lt;'Dockage Schedule'!$AD$16,'Dockage Schedule'!$AN$15,'Yield &amp; Quality'!V19&lt;'Dockage Schedule'!$AD$17,'Dockage Schedule'!$AN$16,'Yield &amp; Quality'!V19&lt;'Dockage Schedule'!$AD$18,'Dockage Schedule'!$AN$17,'Yield &amp; Quality'!V19&lt;'Dockage Schedule'!$AD$19,'Dockage Schedule'!$AN$18,'Yield &amp; Quality'!V19&lt;'Dockage Schedule'!$AD$20,'Dockage Schedule'!$AN$19,'Yield &amp; Quality'!V19&lt;'Dockage Schedule'!$AD$21,'Dockage Schedule'!$AN$20,'Yield &amp; Quality'!V19&lt;'Dockage Schedule'!$AD$21,'Dockage Schedule'!$AN$22,'Yield &amp; Quality'!V19&lt;'Dockage Schedule'!$AD$22,'Dockage Schedule'!$AN$23,'Yield &amp; Quality'!V19&lt;'Dockage Schedule'!$AD$24,'Dockage Schedule'!$AN$24,'Yield &amp; Quality'!V19&lt;'Dockage Schedule'!$AD$25,'Dockage Schedule'!$AN$24,'Yield &amp; Quality'!V19&gt;='Dockage Schedule'!$AD$25,-500)-_xlfn.IFS('Yield &amp; Quality'!L19&lt;'Dockage Schedule'!$C$4,0,'Yield &amp; Quality'!L19&lt;'Dockage Schedule'!$C$5,'Dockage Schedule'!$M$4,'Yield &amp; Quality'!L19&lt;'Dockage Schedule'!$C$6,'Dockage Schedule'!$M$5,'Yield &amp; Quality'!L19&lt;'Dockage Schedule'!$C$6,'Dockage Schedule'!$M$7,'Yield &amp; Quality'!L19&lt;'Dockage Schedule'!$C$7,'Dockage Schedule'!$M$8,'Yield &amp; Quality'!L19&lt;'Dockage Schedule'!$C$8,'Dockage Schedule'!$M$9,'Yield &amp; Quality'!L19&lt;'Dockage Schedule'!$C$10,'Dockage Schedule'!$M$9,'Yield &amp; Quality'!L19&lt;'Dockage Schedule'!$C$10,'Dockage Schedule'!$M$11,'Yield &amp; Quality'!L19&lt;'Dockage Schedule'!$C$12,'Dockage Schedule'!$M$11,'Yield &amp; Quality'!L19&lt;'Dockage Schedule'!$C$13,'Dockage Schedule'!$M$12,'Yield &amp; Quality'!L19&lt;'Dockage Schedule'!$C$14,'Dockage Schedule'!$M$13,'Yield &amp; Quality'!L19&lt;'Dockage Schedule'!$C$15,'Dockage Schedule'!$M$14,'Yield &amp; Quality'!L19&lt;'Dockage Schedule'!$C$16,'Dockage Schedule'!$M$15,'Yield &amp; Quality'!L19&lt;'Dockage Schedule'!$C$17,'Dockage Schedule'!$M$16,'Yield &amp; Quality'!L19&lt;'Dockage Schedule'!$C$18,'Dockage Schedule'!$M$17,'Yield &amp; Quality'!L19&lt;'Dockage Schedule'!$C$19,'Dockage Schedule'!$M$18,'Yield &amp; Quality'!L19&lt;'Dockage Schedule'!$C$20,'Dockage Schedule'!$M$19,'Yield &amp; Quality'!L19&lt;'Dockage Schedule'!$C$21,'Dockage Schedule'!$M$20,'Yield &amp; Quality'!L19&lt;'Dockage Schedule'!$C$22,'Dockage Schedule'!$M$21,'Yield &amp; Quality'!L19&lt;'Dockage Schedule'!$C$23,'Dockage Schedule'!$M$22,'Yield &amp; Quality'!L19&lt;'Dockage Schedule'!$C$24,'Dockage Schedule'!$M$23,'Yield &amp; Quality'!L19&gt;='Dockage Schedule'!C25,'Dockage Schedule'!M25)</f>
        <v>-0.22500000000000001</v>
      </c>
      <c r="M24" s="29" cm="1">
        <f t="array" ref="M24">_xlfn.IFS('Yield &amp; Quality'!R19&gt;='Dockage Schedule'!$P$4,'Dockage Schedule'!$AA$4,'Yield &amp; Quality'!R19&gt;='Dockage Schedule'!$P$5,'Dockage Schedule'!$AA$5,'Yield &amp; Quality'!R19&gt;='Dockage Schedule'!$P$6,'Dockage Schedule'!$AA$6,'Yield &amp; Quality'!R19&gt;='Dockage Schedule'!$P$7,'Dockage Schedule'!$AA$7,'Yield &amp; Quality'!R19&gt;='Dockage Schedule'!$P$8,'Dockage Schedule'!$AA$8,'Yield &amp; Quality'!R19&gt;='Dockage Schedule'!$P$9,'Dockage Schedule'!$AA$9,'Yield &amp; Quality'!R19&gt;='Dockage Schedule'!$P$10,'Dockage Schedule'!$AA$10,'Yield &amp; Quality'!R19&gt;='Dockage Schedule'!$P$11,'Dockage Schedule'!$AA$11,'Yield &amp; Quality'!R19&gt;='Dockage Schedule'!$P$12,'Dockage Schedule'!$AA$12,'Yield &amp; Quality'!R19&gt;='Dockage Schedule'!$P$13,'Dockage Schedule'!$AA$13,'Yield &amp; Quality'!R19&gt;='Dockage Schedule'!$P$14,'Dockage Schedule'!$AA$14,'Yield &amp; Quality'!R19&gt;='Dockage Schedule'!$P$15,'Dockage Schedule'!$AA$15,'Yield &amp; Quality'!R19&gt;='Dockage Schedule'!$P$16,'Dockage Schedule'!$AA$16,'Yield &amp; Quality'!R19&gt;='Dockage Schedule'!$P$17,'Dockage Schedule'!$AA$17,'Yield &amp; Quality'!R19&gt;='Dockage Schedule'!$P$18,'Dockage Schedule'!$AA$18,'Yield &amp; Quality'!R19&gt;='Dockage Schedule'!$P$19,'Dockage Schedule'!$AA$19,'Yield &amp; Quality'!R19&gt;='Dockage Schedule'!$P$20,'Dockage Schedule'!$AA$20,'Yield &amp; Quality'!R19&gt;='Dockage Schedule'!$P$21,'Dockage Schedule'!$AA$21,'Yield &amp; Quality'!R19&gt;='Dockage Schedule'!$P$22,'Dockage Schedule'!$AA$22,'Yield &amp; Quality'!R19&gt;='Dockage Schedule'!$P$23,'Dockage Schedule'!$AA$23,'Yield &amp; Quality'!R19&gt;='Dockage Schedule'!$P$24,'Dockage Schedule'!$AA$24,'Yield &amp; Quality'!R19&gt;='Dockage Schedule'!$P$25,'Dockage Schedule'!$AA$25,'Yield &amp; Quality'!R19&gt;='Dockage Schedule'!$P$26,'Dockage Schedule'!$AA$26,'Yield &amp; Quality'!R19&gt;='Dockage Schedule'!$P$27,'Dockage Schedule'!$AA$27,'Yield &amp; Quality'!R19&lt;'Dockage Schedule'!$P$27,'Dockage Schedule'!$AA$27)+_xlfn.IFS('Yield &amp; Quality'!W19&lt;'Dockage Schedule'!$AD$4,'Dockage Schedule'!$AN$3,'Yield &amp; Quality'!W19&lt;'Dockage Schedule'!$AD$5,'Dockage Schedule'!$AN$4,'Yield &amp; Quality'!W19&lt;'Dockage Schedule'!$AD$6,'Dockage Schedule'!$AN$5,'Yield &amp; Quality'!W19&lt;'Dockage Schedule'!$AD$7,'Dockage Schedule'!$AN$6,'Yield &amp; Quality'!W19&lt;'Dockage Schedule'!$AD$8,'Dockage Schedule'!$AN$7,'Yield &amp; Quality'!W19&lt;'Dockage Schedule'!$AD$9,'Dockage Schedule'!$AN$8,'Yield &amp; Quality'!W19&lt;'Dockage Schedule'!$AD$10,'Dockage Schedule'!$AN$9,'Yield &amp; Quality'!W19&lt;'Dockage Schedule'!$AD$11,'Dockage Schedule'!$AN$10,'Yield &amp; Quality'!W19&lt;'Dockage Schedule'!$AD$12,'Dockage Schedule'!$AN$11,'Yield &amp; Quality'!W19&lt;'Dockage Schedule'!$AD$13,'Dockage Schedule'!$AN$12,'Yield &amp; Quality'!W19&lt;'Dockage Schedule'!$AD$14,'Dockage Schedule'!$AN$13,'Yield &amp; Quality'!W19&lt;'Dockage Schedule'!$AD$15,'Dockage Schedule'!$AN$14,'Yield &amp; Quality'!W19&lt;'Dockage Schedule'!$AD$16,'Dockage Schedule'!$AN$15,'Yield &amp; Quality'!W19&lt;'Dockage Schedule'!$AD$17,'Dockage Schedule'!$AN$16,'Yield &amp; Quality'!W19&lt;'Dockage Schedule'!$AD$18,'Dockage Schedule'!$AN$17,'Yield &amp; Quality'!W19&lt;'Dockage Schedule'!$AD$19,'Dockage Schedule'!$AN$18,'Yield &amp; Quality'!W19&lt;'Dockage Schedule'!$AD$20,'Dockage Schedule'!$AN$19,'Yield &amp; Quality'!W19&lt;'Dockage Schedule'!$AD$21,'Dockage Schedule'!$AN$20,'Yield &amp; Quality'!W19&lt;'Dockage Schedule'!$AD$21,'Dockage Schedule'!$AN$22,'Yield &amp; Quality'!W19&lt;'Dockage Schedule'!$AD$22,'Dockage Schedule'!$AN$23,'Yield &amp; Quality'!W19&lt;'Dockage Schedule'!$AD$24,'Dockage Schedule'!$AN$24,'Yield &amp; Quality'!W19&lt;'Dockage Schedule'!$AD$25,'Dockage Schedule'!$AN$24,'Yield &amp; Quality'!W19&gt;='Dockage Schedule'!$AD$25,-500)-_xlfn.IFS('Yield &amp; Quality'!M19&lt;'Dockage Schedule'!$C$4,0,'Yield &amp; Quality'!M19&lt;'Dockage Schedule'!$C$5,'Dockage Schedule'!$M$4,'Yield &amp; Quality'!M19&lt;'Dockage Schedule'!$C$6,'Dockage Schedule'!$M$5,'Yield &amp; Quality'!M19&lt;'Dockage Schedule'!$C$6,'Dockage Schedule'!$M$7,'Yield &amp; Quality'!M19&lt;'Dockage Schedule'!$C$7,'Dockage Schedule'!$M$8,'Yield &amp; Quality'!M19&lt;'Dockage Schedule'!$C$8,'Dockage Schedule'!$M$9,'Yield &amp; Quality'!M19&lt;'Dockage Schedule'!$C$10,'Dockage Schedule'!$M$9,'Yield &amp; Quality'!M19&lt;'Dockage Schedule'!$C$10,'Dockage Schedule'!$M$11,'Yield &amp; Quality'!M19&lt;'Dockage Schedule'!$C$12,'Dockage Schedule'!$M$11,'Yield &amp; Quality'!M19&lt;'Dockage Schedule'!$C$13,'Dockage Schedule'!$M$12,'Yield &amp; Quality'!M19&lt;'Dockage Schedule'!$C$14,'Dockage Schedule'!$M$13,'Yield &amp; Quality'!M19&lt;'Dockage Schedule'!$C$15,'Dockage Schedule'!$M$14,'Yield &amp; Quality'!M19&lt;'Dockage Schedule'!$C$16,'Dockage Schedule'!$M$15,'Yield &amp; Quality'!M19&lt;'Dockage Schedule'!$C$17,'Dockage Schedule'!$M$16,'Yield &amp; Quality'!M19&lt;'Dockage Schedule'!$C$18,'Dockage Schedule'!$M$17,'Yield &amp; Quality'!M19&lt;'Dockage Schedule'!$C$19,'Dockage Schedule'!$M$18,'Yield &amp; Quality'!M19&lt;'Dockage Schedule'!$C$20,'Dockage Schedule'!$M$19,'Yield &amp; Quality'!M19&lt;'Dockage Schedule'!$C$21,'Dockage Schedule'!$M$20,'Yield &amp; Quality'!M19&lt;'Dockage Schedule'!$C$22,'Dockage Schedule'!$M$21,'Yield &amp; Quality'!M19&lt;'Dockage Schedule'!$C$23,'Dockage Schedule'!$M$22,'Yield &amp; Quality'!M19&lt;'Dockage Schedule'!$C$24,'Dockage Schedule'!$M$23,'Yield &amp; Quality'!M19&gt;='Dockage Schedule'!D25,'Dockage Schedule'!N25)</f>
        <v>-0.03</v>
      </c>
      <c r="N24" s="29" cm="1">
        <f t="array" ref="N24">_xlfn.IFS('Yield &amp; Quality'!S19&gt;='Dockage Schedule'!$P$4,'Dockage Schedule'!$AA$4,'Yield &amp; Quality'!S19&gt;='Dockage Schedule'!$P$5,'Dockage Schedule'!$AA$5,'Yield &amp; Quality'!S19&gt;='Dockage Schedule'!$P$6,'Dockage Schedule'!$AA$6,'Yield &amp; Quality'!S19&gt;='Dockage Schedule'!$P$7,'Dockage Schedule'!$AA$7,'Yield &amp; Quality'!S19&gt;='Dockage Schedule'!$P$8,'Dockage Schedule'!$AA$8,'Yield &amp; Quality'!S19&gt;='Dockage Schedule'!$P$9,'Dockage Schedule'!$AA$9,'Yield &amp; Quality'!S19&gt;='Dockage Schedule'!$P$10,'Dockage Schedule'!$AA$10,'Yield &amp; Quality'!S19&gt;='Dockage Schedule'!$P$11,'Dockage Schedule'!$AA$11,'Yield &amp; Quality'!S19&gt;='Dockage Schedule'!$P$12,'Dockage Schedule'!$AA$12,'Yield &amp; Quality'!S19&gt;='Dockage Schedule'!$P$13,'Dockage Schedule'!$AA$13,'Yield &amp; Quality'!S19&gt;='Dockage Schedule'!$P$14,'Dockage Schedule'!$AA$14,'Yield &amp; Quality'!S19&gt;='Dockage Schedule'!$P$15,'Dockage Schedule'!$AA$15,'Yield &amp; Quality'!S19&gt;='Dockage Schedule'!$P$16,'Dockage Schedule'!$AA$16,'Yield &amp; Quality'!S19&gt;='Dockage Schedule'!$P$17,'Dockage Schedule'!$AA$17,'Yield &amp; Quality'!S19&gt;='Dockage Schedule'!$P$18,'Dockage Schedule'!$AA$18,'Yield &amp; Quality'!S19&gt;='Dockage Schedule'!$P$19,'Dockage Schedule'!$AA$19,'Yield &amp; Quality'!S19&gt;='Dockage Schedule'!$P$20,'Dockage Schedule'!$AA$20,'Yield &amp; Quality'!S19&gt;='Dockage Schedule'!$P$21,'Dockage Schedule'!$AA$21,'Yield &amp; Quality'!S19&gt;='Dockage Schedule'!$P$22,'Dockage Schedule'!$AA$22,'Yield &amp; Quality'!S19&gt;='Dockage Schedule'!$P$23,'Dockage Schedule'!$AA$23,'Yield &amp; Quality'!S19&gt;='Dockage Schedule'!$P$24,'Dockage Schedule'!$AA$24,'Yield &amp; Quality'!S19&gt;='Dockage Schedule'!$P$25,'Dockage Schedule'!$AA$25,'Yield &amp; Quality'!S19&gt;='Dockage Schedule'!$P$26,'Dockage Schedule'!$AA$26,'Yield &amp; Quality'!S19&gt;='Dockage Schedule'!$P$27,'Dockage Schedule'!$AA$27,'Yield &amp; Quality'!S19&lt;'Dockage Schedule'!$P$27,'Dockage Schedule'!$AA$27)+_xlfn.IFS('Yield &amp; Quality'!X19&lt;'Dockage Schedule'!$AD$4,'Dockage Schedule'!$AN$3,'Yield &amp; Quality'!X19&lt;'Dockage Schedule'!$AD$5,'Dockage Schedule'!$AN$4,'Yield &amp; Quality'!X19&lt;'Dockage Schedule'!$AD$6,'Dockage Schedule'!$AN$5,'Yield &amp; Quality'!X19&lt;'Dockage Schedule'!$AD$7,'Dockage Schedule'!$AN$6,'Yield &amp; Quality'!X19&lt;'Dockage Schedule'!$AD$8,'Dockage Schedule'!$AN$7,'Yield &amp; Quality'!X19&lt;'Dockage Schedule'!$AD$9,'Dockage Schedule'!$AN$8,'Yield &amp; Quality'!X19&lt;'Dockage Schedule'!$AD$10,'Dockage Schedule'!$AN$9,'Yield &amp; Quality'!X19&lt;'Dockage Schedule'!$AD$11,'Dockage Schedule'!$AN$10,'Yield &amp; Quality'!X19&lt;'Dockage Schedule'!$AD$12,'Dockage Schedule'!$AN$11,'Yield &amp; Quality'!X19&lt;'Dockage Schedule'!$AD$13,'Dockage Schedule'!$AN$12,'Yield &amp; Quality'!X19&lt;'Dockage Schedule'!$AD$14,'Dockage Schedule'!$AN$13,'Yield &amp; Quality'!X19&lt;'Dockage Schedule'!$AD$15,'Dockage Schedule'!$AN$14,'Yield &amp; Quality'!X19&lt;'Dockage Schedule'!$AD$16,'Dockage Schedule'!$AN$15,'Yield &amp; Quality'!X19&lt;'Dockage Schedule'!$AD$17,'Dockage Schedule'!$AN$16,'Yield &amp; Quality'!X19&lt;'Dockage Schedule'!$AD$18,'Dockage Schedule'!$AN$17,'Yield &amp; Quality'!X19&lt;'Dockage Schedule'!$AD$19,'Dockage Schedule'!$AN$18,'Yield &amp; Quality'!X19&lt;'Dockage Schedule'!$AD$20,'Dockage Schedule'!$AN$19,'Yield &amp; Quality'!X19&lt;'Dockage Schedule'!$AD$21,'Dockage Schedule'!$AN$20,'Yield &amp; Quality'!X19&lt;'Dockage Schedule'!$AD$21,'Dockage Schedule'!$AN$22,'Yield &amp; Quality'!X19&lt;'Dockage Schedule'!$AD$22,'Dockage Schedule'!$AN$23,'Yield &amp; Quality'!X19&lt;'Dockage Schedule'!$AD$24,'Dockage Schedule'!$AN$24,'Yield &amp; Quality'!X19&lt;'Dockage Schedule'!$AD$25,'Dockage Schedule'!$AN$24,'Yield &amp; Quality'!X19&gt;='Dockage Schedule'!$AD$25,-500)-_xlfn.IFS('Yield &amp; Quality'!N19&lt;'Dockage Schedule'!$C$4,0,'Yield &amp; Quality'!N19&lt;'Dockage Schedule'!$C$5,'Dockage Schedule'!$M$4,'Yield &amp; Quality'!N19&lt;'Dockage Schedule'!$C$6,'Dockage Schedule'!$M$5,'Yield &amp; Quality'!N19&lt;'Dockage Schedule'!$C$6,'Dockage Schedule'!$M$7,'Yield &amp; Quality'!N19&lt;'Dockage Schedule'!$C$7,'Dockage Schedule'!$M$8,'Yield &amp; Quality'!N19&lt;'Dockage Schedule'!$C$8,'Dockage Schedule'!$M$9,'Yield &amp; Quality'!N19&lt;'Dockage Schedule'!$C$10,'Dockage Schedule'!$M$9,'Yield &amp; Quality'!N19&lt;'Dockage Schedule'!$C$10,'Dockage Schedule'!$M$11,'Yield &amp; Quality'!N19&lt;'Dockage Schedule'!$C$12,'Dockage Schedule'!$M$11,'Yield &amp; Quality'!N19&lt;'Dockage Schedule'!$C$13,'Dockage Schedule'!$M$12,'Yield &amp; Quality'!N19&lt;'Dockage Schedule'!$C$14,'Dockage Schedule'!$M$13,'Yield &amp; Quality'!N19&lt;'Dockage Schedule'!$C$15,'Dockage Schedule'!$M$14,'Yield &amp; Quality'!N19&lt;'Dockage Schedule'!$C$16,'Dockage Schedule'!$M$15,'Yield &amp; Quality'!N19&lt;'Dockage Schedule'!$C$17,'Dockage Schedule'!$M$16,'Yield &amp; Quality'!N19&lt;'Dockage Schedule'!$C$18,'Dockage Schedule'!$M$17,'Yield &amp; Quality'!N19&lt;'Dockage Schedule'!$C$19,'Dockage Schedule'!$M$18,'Yield &amp; Quality'!N19&lt;'Dockage Schedule'!$C$20,'Dockage Schedule'!$M$19,'Yield &amp; Quality'!N19&lt;'Dockage Schedule'!$C$21,'Dockage Schedule'!$M$20,'Yield &amp; Quality'!N19&lt;'Dockage Schedule'!$C$22,'Dockage Schedule'!$M$21,'Yield &amp; Quality'!N19&lt;'Dockage Schedule'!$C$23,'Dockage Schedule'!$M$22,'Yield &amp; Quality'!N19&lt;'Dockage Schedule'!$C$24,'Dockage Schedule'!$M$23,'Yield &amp; Quality'!N19&gt;='Dockage Schedule'!E25,'Dockage Schedule'!O25)</f>
        <v>-0.09</v>
      </c>
      <c r="O24" s="68" cm="1">
        <f t="array" ref="O24">_xlfn.IFS('Yield &amp; Quality'!T19&gt;='Dockage Schedule'!$P$4,'Dockage Schedule'!$AA$4,'Yield &amp; Quality'!T19&gt;='Dockage Schedule'!$P$5,'Dockage Schedule'!$AA$5,'Yield &amp; Quality'!T19&gt;='Dockage Schedule'!$P$6,'Dockage Schedule'!$AA$6,'Yield &amp; Quality'!T19&gt;='Dockage Schedule'!$P$7,'Dockage Schedule'!$AA$7,'Yield &amp; Quality'!T19&gt;='Dockage Schedule'!$P$8,'Dockage Schedule'!$AA$8,'Yield &amp; Quality'!T19&gt;='Dockage Schedule'!$P$9,'Dockage Schedule'!$AA$9,'Yield &amp; Quality'!T19&gt;='Dockage Schedule'!$P$10,'Dockage Schedule'!$AA$10,'Yield &amp; Quality'!T19&gt;='Dockage Schedule'!$P$11,'Dockage Schedule'!$AA$11,'Yield &amp; Quality'!T19&gt;='Dockage Schedule'!$P$12,'Dockage Schedule'!$AA$12,'Yield &amp; Quality'!T19&gt;='Dockage Schedule'!$P$13,'Dockage Schedule'!$AA$13,'Yield &amp; Quality'!T19&gt;='Dockage Schedule'!$P$14,'Dockage Schedule'!$AA$14,'Yield &amp; Quality'!T19&gt;='Dockage Schedule'!$P$15,'Dockage Schedule'!$AA$15,'Yield &amp; Quality'!T19&gt;='Dockage Schedule'!$P$16,'Dockage Schedule'!$AA$16,'Yield &amp; Quality'!T19&gt;='Dockage Schedule'!$P$17,'Dockage Schedule'!$AA$17,'Yield &amp; Quality'!T19&gt;='Dockage Schedule'!$P$18,'Dockage Schedule'!$AA$18,'Yield &amp; Quality'!T19&gt;='Dockage Schedule'!$P$19,'Dockage Schedule'!$AA$19,'Yield &amp; Quality'!T19&gt;='Dockage Schedule'!$P$20,'Dockage Schedule'!$AA$20,'Yield &amp; Quality'!T19&gt;='Dockage Schedule'!$P$21,'Dockage Schedule'!$AA$21,'Yield &amp; Quality'!T19&gt;='Dockage Schedule'!$P$22,'Dockage Schedule'!$AA$22,'Yield &amp; Quality'!T19&gt;='Dockage Schedule'!$P$23,'Dockage Schedule'!$AA$23,'Yield &amp; Quality'!T19&gt;='Dockage Schedule'!$P$24,'Dockage Schedule'!$AA$24,'Yield &amp; Quality'!T19&gt;='Dockage Schedule'!$P$25,'Dockage Schedule'!$AA$25,'Yield &amp; Quality'!T19&gt;='Dockage Schedule'!$P$26,'Dockage Schedule'!$AA$26,'Yield &amp; Quality'!T19&gt;='Dockage Schedule'!$P$27,'Dockage Schedule'!$AA$27,'Yield &amp; Quality'!T19&lt;'Dockage Schedule'!$P$27,'Dockage Schedule'!$AA$27)+_xlfn.IFS('Yield &amp; Quality'!Y19&lt;'Dockage Schedule'!$AD$4,'Dockage Schedule'!$AN$3,'Yield &amp; Quality'!Y19&lt;'Dockage Schedule'!$AD$5,'Dockage Schedule'!$AN$4,'Yield &amp; Quality'!Y19&lt;'Dockage Schedule'!$AD$6,'Dockage Schedule'!$AN$5,'Yield &amp; Quality'!Y19&lt;'Dockage Schedule'!$AD$7,'Dockage Schedule'!$AN$6,'Yield &amp; Quality'!Y19&lt;'Dockage Schedule'!$AD$8,'Dockage Schedule'!$AN$7,'Yield &amp; Quality'!Y19&lt;'Dockage Schedule'!$AD$9,'Dockage Schedule'!$AN$8,'Yield &amp; Quality'!Y19&lt;'Dockage Schedule'!$AD$10,'Dockage Schedule'!$AN$9,'Yield &amp; Quality'!Y19&lt;'Dockage Schedule'!$AD$11,'Dockage Schedule'!$AN$10,'Yield &amp; Quality'!Y19&lt;'Dockage Schedule'!$AD$12,'Dockage Schedule'!$AN$11,'Yield &amp; Quality'!Y19&lt;'Dockage Schedule'!$AD$13,'Dockage Schedule'!$AN$12,'Yield &amp; Quality'!Y19&lt;'Dockage Schedule'!$AD$14,'Dockage Schedule'!$AN$13,'Yield &amp; Quality'!Y19&lt;'Dockage Schedule'!$AD$15,'Dockage Schedule'!$AN$14,'Yield &amp; Quality'!Y19&lt;'Dockage Schedule'!$AD$16,'Dockage Schedule'!$AN$15,'Yield &amp; Quality'!Y19&lt;'Dockage Schedule'!$AD$17,'Dockage Schedule'!$AN$16,'Yield &amp; Quality'!Y19&lt;'Dockage Schedule'!$AD$18,'Dockage Schedule'!$AN$17,'Yield &amp; Quality'!Y19&lt;'Dockage Schedule'!$AD$19,'Dockage Schedule'!$AN$18,'Yield &amp; Quality'!Y19&lt;'Dockage Schedule'!$AD$20,'Dockage Schedule'!$AN$19,'Yield &amp; Quality'!Y19&lt;'Dockage Schedule'!$AD$21,'Dockage Schedule'!$AN$20,'Yield &amp; Quality'!Y19&lt;'Dockage Schedule'!$AD$21,'Dockage Schedule'!$AN$22,'Yield &amp; Quality'!Y19&lt;'Dockage Schedule'!$AD$22,'Dockage Schedule'!$AN$23,'Yield &amp; Quality'!Y19&lt;'Dockage Schedule'!$AD$24,'Dockage Schedule'!$AN$24,'Yield &amp; Quality'!Y19&lt;'Dockage Schedule'!$AD$25,'Dockage Schedule'!$AN$24,'Yield &amp; Quality'!Y19&gt;='Dockage Schedule'!$AD$25,-500)-_xlfn.IFS('Yield &amp; Quality'!O19&lt;'Dockage Schedule'!$C$4,0,'Yield &amp; Quality'!O19&lt;'Dockage Schedule'!$C$5,'Dockage Schedule'!$M$4,'Yield &amp; Quality'!O19&lt;'Dockage Schedule'!$C$6,'Dockage Schedule'!$M$5,'Yield &amp; Quality'!O19&lt;'Dockage Schedule'!$C$6,'Dockage Schedule'!$M$7,'Yield &amp; Quality'!O19&lt;'Dockage Schedule'!$C$7,'Dockage Schedule'!$M$8,'Yield &amp; Quality'!O19&lt;'Dockage Schedule'!$C$8,'Dockage Schedule'!$M$9,'Yield &amp; Quality'!O19&lt;'Dockage Schedule'!$C$10,'Dockage Schedule'!$M$9,'Yield &amp; Quality'!O19&lt;'Dockage Schedule'!$C$10,'Dockage Schedule'!$M$11,'Yield &amp; Quality'!O19&lt;'Dockage Schedule'!$C$12,'Dockage Schedule'!$M$11,'Yield &amp; Quality'!O19&lt;'Dockage Schedule'!$C$13,'Dockage Schedule'!$M$12,'Yield &amp; Quality'!O19&lt;'Dockage Schedule'!$C$14,'Dockage Schedule'!$M$13,'Yield &amp; Quality'!O19&lt;'Dockage Schedule'!$C$15,'Dockage Schedule'!$M$14,'Yield &amp; Quality'!O19&lt;'Dockage Schedule'!$C$16,'Dockage Schedule'!$M$15,'Yield &amp; Quality'!O19&lt;'Dockage Schedule'!$C$17,'Dockage Schedule'!$M$16,'Yield &amp; Quality'!O19&lt;'Dockage Schedule'!$C$18,'Dockage Schedule'!$M$17,'Yield &amp; Quality'!O19&lt;'Dockage Schedule'!$C$19,'Dockage Schedule'!$M$18,'Yield &amp; Quality'!O19&lt;'Dockage Schedule'!$C$20,'Dockage Schedule'!$M$19,'Yield &amp; Quality'!O19&lt;'Dockage Schedule'!$C$21,'Dockage Schedule'!$M$20,'Yield &amp; Quality'!O19&lt;'Dockage Schedule'!$C$22,'Dockage Schedule'!$M$21,'Yield &amp; Quality'!O19&lt;'Dockage Schedule'!$C$23,'Dockage Schedule'!$M$22,'Yield &amp; Quality'!O19&lt;'Dockage Schedule'!$C$24,'Dockage Schedule'!$M$23,'Yield &amp; Quality'!O19&gt;='Dockage Schedule'!F25,'Dockage Schedule'!P25)</f>
        <v>0</v>
      </c>
      <c r="Q24" s="66">
        <f>(('Yield &amp; Quality'!G19*((100-'Partial Returns'!G24)/100))*($C$3+L24))+($C$4*'Yield &amp; Quality'!AA19)</f>
        <v>746.31627901480169</v>
      </c>
      <c r="R24" s="7">
        <f>(('Yield &amp; Quality'!H19*((100-'Partial Returns'!H24)/100))*($C$3+M24))+($C$4*'Yield &amp; Quality'!AB19)</f>
        <v>884.09908251686284</v>
      </c>
      <c r="S24" s="7">
        <f>(('Yield &amp; Quality'!I19*((100-'Partial Returns'!I24)/100))*($C$3+N24))+($C$4*'Yield &amp; Quality'!AC19)</f>
        <v>1094.8991511473293</v>
      </c>
      <c r="T24" s="8">
        <f>(('Yield &amp; Quality'!J19*((100-'Partial Returns'!J24)/100))*($C$3+O24))+($C$4*'Yield &amp; Quality'!AD19)</f>
        <v>992.70456511818884</v>
      </c>
      <c r="U24" s="5"/>
      <c r="V24" s="66" cm="1">
        <f t="array" ref="V24">_xlfn.IFS('Yield &amp; Quality'!B19='Treatment Costs'!$A$3,'Treatment Costs'!$K$3,'Yield &amp; Quality'!B19='Treatment Costs'!$A$4,'Treatment Costs'!$K$4,'Yield &amp; Quality'!B19='Treatment Costs'!$A$5,'Treatment Costs'!$K$5,'Yield &amp; Quality'!B19='Treatment Costs'!$A$6,'Treatment Costs'!$K$6,'Yield &amp; Quality'!B19='Treatment Costs'!$A$7,'Treatment Costs'!$K$7,'Yield &amp; Quality'!B19='Treatment Costs'!$A$8,'Treatment Costs'!$K$8,'Yield &amp; Quality'!B19='Treatment Costs'!$A$9,'Treatment Costs'!$K$9,'Yield &amp; Quality'!B19='Treatment Costs'!$A$10,'Treatment Costs'!$K$10,'Yield &amp; Quality'!B19='Treatment Costs'!$A$11,'Treatment Costs'!$K$11,'Yield &amp; Quality'!B19='Treatment Costs'!$A$12,'Treatment Costs'!$K$12,'Yield &amp; Quality'!B19='Treatment Costs'!$A$13,'Treatment Costs'!$K$13,'Yield &amp; Quality'!B19='Treatment Costs'!$A$14,'Treatment Costs'!$K$14,'Yield &amp; Quality'!B19='Treatment Costs'!$A$15,'Treatment Costs'!$K$15,'Yield &amp; Quality'!B19='Treatment Costs'!$A$16,'Treatment Costs'!$K$16)</f>
        <v>102.18660714285714</v>
      </c>
      <c r="W24" s="7" cm="1">
        <f t="array" ref="W24">_xlfn.IFS('Yield &amp; Quality'!C19='Treatment Costs'!$A$3,'Treatment Costs'!$W$3,'Yield &amp; Quality'!C19='Treatment Costs'!$A$4,'Treatment Costs'!$W$4,'Yield &amp; Quality'!C19='Treatment Costs'!$A$5,'Treatment Costs'!$W$5,'Yield &amp; Quality'!C19='Treatment Costs'!$A$6,'Treatment Costs'!$W$6,'Yield &amp; Quality'!C19='Treatment Costs'!$A$7,'Treatment Costs'!$W$7,'Yield &amp; Quality'!C19='Treatment Costs'!$A$8,'Treatment Costs'!$W$8,'Yield &amp; Quality'!C19='Treatment Costs'!$A$9,'Treatment Costs'!$W$9,'Yield &amp; Quality'!C19='Treatment Costs'!$A$10,'Treatment Costs'!$W$10,'Yield &amp; Quality'!C19='Treatment Costs'!$A$11,'Treatment Costs'!$W$11,'Yield &amp; Quality'!C19='Treatment Costs'!$A$12,'Treatment Costs'!$W$12,'Yield &amp; Quality'!C19='Treatment Costs'!$A$13,'Treatment Costs'!$W$13,'Yield &amp; Quality'!C19='Treatment Costs'!$A$14,'Treatment Costs'!$W$14,'Yield &amp; Quality'!C19='Treatment Costs'!$A$15,'Treatment Costs'!$W$15,'Yield &amp; Quality'!C19='Treatment Costs'!$A$16,'Treatment Costs'!$W$16)</f>
        <v>104.71785714285714</v>
      </c>
      <c r="X24" s="7" cm="1">
        <f t="array" ref="X24">_xlfn.IFS('Yield &amp; Quality'!D19='Treatment Costs'!$A$3,'Treatment Costs'!$K$3,'Yield &amp; Quality'!D19='Treatment Costs'!$A$4,'Treatment Costs'!$K$4,'Yield &amp; Quality'!D19='Treatment Costs'!$A$5,'Treatment Costs'!$K$5,'Yield &amp; Quality'!D19='Treatment Costs'!$A$6,'Treatment Costs'!$K$6,'Yield &amp; Quality'!D19='Treatment Costs'!$A$7,'Treatment Costs'!$K$7,'Yield &amp; Quality'!D19='Treatment Costs'!$A$8,'Treatment Costs'!$K$8,'Yield &amp; Quality'!D19='Treatment Costs'!$A$9,'Treatment Costs'!$K$9,'Yield &amp; Quality'!D19='Treatment Costs'!$A$10,'Treatment Costs'!$K$10,'Yield &amp; Quality'!D19='Treatment Costs'!$A$11,'Treatment Costs'!$K$11,'Yield &amp; Quality'!D19='Treatment Costs'!$A$12,'Treatment Costs'!$K$12,'Yield &amp; Quality'!D19='Treatment Costs'!$A$13,'Treatment Costs'!$K$13,'Yield &amp; Quality'!D19='Treatment Costs'!$A$14,'Treatment Costs'!$K$14,'Yield &amp; Quality'!D19='Treatment Costs'!$A$15,'Treatment Costs'!$K$15,'Yield &amp; Quality'!D19='Treatment Costs'!$A$16,'Treatment Costs'!$K$16)</f>
        <v>166.57767857142858</v>
      </c>
      <c r="Y24" s="8" cm="1">
        <f t="array" ref="Y24">_xlfn.IFS('Yield &amp; Quality'!E19='Treatment Costs'!$A$3,'Treatment Costs'!$W$3,'Yield &amp; Quality'!E19='Treatment Costs'!$A$4,'Treatment Costs'!$W$4,'Yield &amp; Quality'!E19='Treatment Costs'!$A$5,'Treatment Costs'!$W$5,'Yield &amp; Quality'!E19='Treatment Costs'!$A$6,'Treatment Costs'!$W$6,'Yield &amp; Quality'!E19='Treatment Costs'!$A$7,'Treatment Costs'!$W$7,'Yield &amp; Quality'!E19='Treatment Costs'!$A$8,'Treatment Costs'!$W$8,'Yield &amp; Quality'!E19='Treatment Costs'!$A$9,'Treatment Costs'!$W$9,'Yield &amp; Quality'!E19='Treatment Costs'!$A$10,'Treatment Costs'!$W$10,'Yield &amp; Quality'!E19='Treatment Costs'!$A$11,'Treatment Costs'!$W$11,'Yield &amp; Quality'!E19='Treatment Costs'!$A$12,'Treatment Costs'!$W$12,'Yield &amp; Quality'!E19='Treatment Costs'!$A$13,'Treatment Costs'!$W$13,'Yield &amp; Quality'!E19='Treatment Costs'!$A$14,'Treatment Costs'!$W$14,'Yield &amp; Quality'!E19='Treatment Costs'!$A$15,'Treatment Costs'!$W$15,'Yield &amp; Quality'!E19='Treatment Costs'!$A$16,'Treatment Costs'!$W$16)</f>
        <v>166.89285714285714</v>
      </c>
      <c r="AA24" s="66">
        <f>(('Yield &amp; Quality'!G19*((100-'Partial Returns'!G24)/100))*($C$3+L24))+($C$4*'Yield &amp; Quality'!AA19)-V24</f>
        <v>644.12967187194454</v>
      </c>
      <c r="AB24" s="7">
        <f>(('Yield &amp; Quality'!H19*((100-'Partial Returns'!H24)/100))*($C$3+M24))+($C$4*'Yield &amp; Quality'!AB19)-W24</f>
        <v>779.38122537400568</v>
      </c>
      <c r="AC24" s="7">
        <f>(('Yield &amp; Quality'!I19*((100-'Partial Returns'!I24)/100))*($C$3+N24))+($C$4*'Yield &amp; Quality'!AC19)-X24</f>
        <v>928.32147257590077</v>
      </c>
      <c r="AD24" s="8">
        <f>(('Yield &amp; Quality'!J19*((100-'Partial Returns'!J24)/100))*($C$3+O24))+($C$4*'Yield &amp; Quality'!AD19)-Y24</f>
        <v>825.81170797533173</v>
      </c>
    </row>
    <row r="25" spans="1:30" x14ac:dyDescent="0.25">
      <c r="A25">
        <v>3.3</v>
      </c>
      <c r="B25" s="66">
        <f>($C$3*'Yield &amp; Quality'!G20)+($C$4*'Yield &amp; Quality'!AA20)</f>
        <v>677.59381716191342</v>
      </c>
      <c r="C25" s="7">
        <f>($C$3*'Yield &amp; Quality'!H20)+($C$4*'Yield &amp; Quality'!AB20)</f>
        <v>846.21351005580254</v>
      </c>
      <c r="D25" s="7">
        <f>($C$3*'Yield &amp; Quality'!I20)+($C$4*'Yield &amp; Quality'!AC20)</f>
        <v>1199.1252732242519</v>
      </c>
      <c r="E25" s="8">
        <f>($C$3*'Yield &amp; Quality'!J20)+($C$4*'Yield &amp; Quality'!AD20)</f>
        <v>1014.2059743971168</v>
      </c>
      <c r="G25" s="61" cm="1">
        <f t="array" ref="G25">_xlfn.IFS('Yield &amp; Quality'!L20&lt;'Dockage Schedule'!$C$29,0,'Yield &amp; Quality'!L20&lt;'Dockage Schedule'!$C$30,'Dockage Schedule'!$M$29,'Yield &amp; Quality'!L20&lt;'Dockage Schedule'!$C$31,'Dockage Schedule'!$M$30,'Yield &amp; Quality'!L20&lt;'Dockage Schedule'!$C$32,'Dockage Schedule'!$M$31,'Yield &amp; Quality'!L20&lt;'Dockage Schedule'!$C$33,'Dockage Schedule'!$M$32,'Yield &amp; Quality'!L20&lt;'Dockage Schedule'!$C$34,'Dockage Schedule'!$M$33,'Yield &amp; Quality'!L20&lt;'Dockage Schedule'!$C$35,'Dockage Schedule'!$M$34,'Yield &amp; Quality'!L20&lt;'Dockage Schedule'!$C$36,'Dockage Schedule'!$M$35,'Yield &amp; Quality'!L20&lt;'Dockage Schedule'!$C$37,'Dockage Schedule'!$M$36,'Yield &amp; Quality'!L20&lt;'Dockage Schedule'!$C$38,'Dockage Schedule'!$M$37,'Yield &amp; Quality'!L20&lt;'Dockage Schedule'!$C$39,'Dockage Schedule'!$M$38,'Yield &amp; Quality'!L20&lt;'Dockage Schedule'!$C$40,'Dockage Schedule'!$M$39,'Yield &amp; Quality'!L20&lt;'Dockage Schedule'!$C$41,'Dockage Schedule'!$M$40,'Yield &amp; Quality'!L20&lt;'Dockage Schedule'!$C$42,'Dockage Schedule'!$M$41,'Yield &amp; Quality'!L20&lt;'Dockage Schedule'!$C$43,'Dockage Schedule'!$M$42,'Yield &amp; Quality'!L20&lt;'Dockage Schedule'!$C$44,'Dockage Schedule'!$M$43,'Yield &amp; Quality'!L20&lt;'Dockage Schedule'!$C$45,'Dockage Schedule'!$M$44,'Yield &amp; Quality'!L20&lt;'Dockage Schedule'!$C$46,'Dockage Schedule'!$M$45,'Yield &amp; Quality'!L20&lt;'Dockage Schedule'!$C$47,'Dockage Schedule'!$M$46,'Yield &amp; Quality'!L20&lt;'Dockage Schedule'!$C$48,'Dockage Schedule'!$M$47,'Yield &amp; Quality'!L20&lt;'Dockage Schedule'!$C$49,'Dockage Schedule'!M50,'Yield &amp; Quality'!L20&gt;='Dockage Schedule'!$C$49,'Dockage Schedule'!$M$49)</f>
        <v>0</v>
      </c>
      <c r="H25" cm="1">
        <f t="array" ref="H25">_xlfn.IFS('Yield &amp; Quality'!M20&lt;'Dockage Schedule'!$C$29,0,'Yield &amp; Quality'!M20&lt;'Dockage Schedule'!$C$30,'Dockage Schedule'!$M$29,'Yield &amp; Quality'!M20&lt;'Dockage Schedule'!$C$31,'Dockage Schedule'!$M$30,'Yield &amp; Quality'!M20&lt;'Dockage Schedule'!$C$32,'Dockage Schedule'!$M$31,'Yield &amp; Quality'!M20&lt;'Dockage Schedule'!$C$33,'Dockage Schedule'!$M$32,'Yield &amp; Quality'!M20&lt;'Dockage Schedule'!$C$34,'Dockage Schedule'!$M$33,'Yield &amp; Quality'!M20&lt;'Dockage Schedule'!$C$35,'Dockage Schedule'!$M$34,'Yield &amp; Quality'!M20&lt;'Dockage Schedule'!$C$36,'Dockage Schedule'!$M$35,'Yield &amp; Quality'!M20&lt;'Dockage Schedule'!$C$37,'Dockage Schedule'!$M$36,'Yield &amp; Quality'!M20&lt;'Dockage Schedule'!$C$38,'Dockage Schedule'!$M$37,'Yield &amp; Quality'!M20&lt;'Dockage Schedule'!$C$39,'Dockage Schedule'!$M$38,'Yield &amp; Quality'!M20&lt;'Dockage Schedule'!$C$40,'Dockage Schedule'!$M$39,'Yield &amp; Quality'!M20&lt;'Dockage Schedule'!$C$41,'Dockage Schedule'!$M$40,'Yield &amp; Quality'!M20&lt;'Dockage Schedule'!$C$42,'Dockage Schedule'!$M$41,'Yield &amp; Quality'!M20&lt;'Dockage Schedule'!$C$43,'Dockage Schedule'!$M$42,'Yield &amp; Quality'!M20&lt;'Dockage Schedule'!$C$44,'Dockage Schedule'!$M$43,'Yield &amp; Quality'!M20&lt;'Dockage Schedule'!$C$45,'Dockage Schedule'!$M$44,'Yield &amp; Quality'!M20&lt;'Dockage Schedule'!$C$46,'Dockage Schedule'!$M$45,'Yield &amp; Quality'!M20&lt;'Dockage Schedule'!$C$47,'Dockage Schedule'!$M$46,'Yield &amp; Quality'!M20&lt;'Dockage Schedule'!$C$48,'Dockage Schedule'!$M$47,'Yield &amp; Quality'!M20&lt;'Dockage Schedule'!$C$49,'Dockage Schedule'!N50,'Yield &amp; Quality'!M20&gt;='Dockage Schedule'!$C$49,'Dockage Schedule'!$M$49)</f>
        <v>0</v>
      </c>
      <c r="I25" cm="1">
        <f t="array" ref="I25">_xlfn.IFS('Yield &amp; Quality'!N20&lt;'Dockage Schedule'!$C$29,0,'Yield &amp; Quality'!N20&lt;'Dockage Schedule'!$C$30,'Dockage Schedule'!$M$29,'Yield &amp; Quality'!N20&lt;'Dockage Schedule'!$C$31,'Dockage Schedule'!$M$30,'Yield &amp; Quality'!N20&lt;'Dockage Schedule'!$C$32,'Dockage Schedule'!$M$31,'Yield &amp; Quality'!N20&lt;'Dockage Schedule'!$C$33,'Dockage Schedule'!$M$32,'Yield &amp; Quality'!N20&lt;'Dockage Schedule'!$C$34,'Dockage Schedule'!$M$33,'Yield &amp; Quality'!N20&lt;'Dockage Schedule'!$C$35,'Dockage Schedule'!$M$34,'Yield &amp; Quality'!N20&lt;'Dockage Schedule'!$C$36,'Dockage Schedule'!$M$35,'Yield &amp; Quality'!N20&lt;'Dockage Schedule'!$C$37,'Dockage Schedule'!$M$36,'Yield &amp; Quality'!N20&lt;'Dockage Schedule'!$C$38,'Dockage Schedule'!$M$37,'Yield &amp; Quality'!N20&lt;'Dockage Schedule'!$C$39,'Dockage Schedule'!$M$38,'Yield &amp; Quality'!N20&lt;'Dockage Schedule'!$C$40,'Dockage Schedule'!$M$39,'Yield &amp; Quality'!N20&lt;'Dockage Schedule'!$C$41,'Dockage Schedule'!$M$40,'Yield &amp; Quality'!N20&lt;'Dockage Schedule'!$C$42,'Dockage Schedule'!$M$41,'Yield &amp; Quality'!N20&lt;'Dockage Schedule'!$C$43,'Dockage Schedule'!$M$42,'Yield &amp; Quality'!N20&lt;'Dockage Schedule'!$C$44,'Dockage Schedule'!$M$43,'Yield &amp; Quality'!N20&lt;'Dockage Schedule'!$C$45,'Dockage Schedule'!$M$44,'Yield &amp; Quality'!N20&lt;'Dockage Schedule'!$C$46,'Dockage Schedule'!$M$45,'Yield &amp; Quality'!N20&lt;'Dockage Schedule'!$C$47,'Dockage Schedule'!$M$46,'Yield &amp; Quality'!N20&lt;'Dockage Schedule'!$C$48,'Dockage Schedule'!$M$47,'Yield &amp; Quality'!N20&lt;'Dockage Schedule'!$C$49,'Dockage Schedule'!O50,'Yield &amp; Quality'!N20&gt;='Dockage Schedule'!$C$49,'Dockage Schedule'!$M$49)</f>
        <v>0</v>
      </c>
      <c r="J25" s="62" cm="1">
        <f t="array" ref="J25">_xlfn.IFS('Yield &amp; Quality'!O20&lt;'Dockage Schedule'!$C$29,0,'Yield &amp; Quality'!O20&lt;'Dockage Schedule'!$C$30,'Dockage Schedule'!$M$29,'Yield &amp; Quality'!O20&lt;'Dockage Schedule'!$C$31,'Dockage Schedule'!$M$30,'Yield &amp; Quality'!O20&lt;'Dockage Schedule'!$C$32,'Dockage Schedule'!$M$31,'Yield &amp; Quality'!O20&lt;'Dockage Schedule'!$C$33,'Dockage Schedule'!$M$32,'Yield &amp; Quality'!O20&lt;'Dockage Schedule'!$C$34,'Dockage Schedule'!$M$33,'Yield &amp; Quality'!O20&lt;'Dockage Schedule'!$C$35,'Dockage Schedule'!$M$34,'Yield &amp; Quality'!O20&lt;'Dockage Schedule'!$C$36,'Dockage Schedule'!$M$35,'Yield &amp; Quality'!O20&lt;'Dockage Schedule'!$C$37,'Dockage Schedule'!$M$36,'Yield &amp; Quality'!O20&lt;'Dockage Schedule'!$C$38,'Dockage Schedule'!$M$37,'Yield &amp; Quality'!O20&lt;'Dockage Schedule'!$C$39,'Dockage Schedule'!$M$38,'Yield &amp; Quality'!O20&lt;'Dockage Schedule'!$C$40,'Dockage Schedule'!$M$39,'Yield &amp; Quality'!O20&lt;'Dockage Schedule'!$C$41,'Dockage Schedule'!$M$40,'Yield &amp; Quality'!O20&lt;'Dockage Schedule'!$C$42,'Dockage Schedule'!$M$41,'Yield &amp; Quality'!O20&lt;'Dockage Schedule'!$C$43,'Dockage Schedule'!$M$42,'Yield &amp; Quality'!O20&lt;'Dockage Schedule'!$C$44,'Dockage Schedule'!$M$43,'Yield &amp; Quality'!O20&lt;'Dockage Schedule'!$C$45,'Dockage Schedule'!$M$44,'Yield &amp; Quality'!O20&lt;'Dockage Schedule'!$C$46,'Dockage Schedule'!$M$45,'Yield &amp; Quality'!O20&lt;'Dockage Schedule'!$C$47,'Dockage Schedule'!$M$46,'Yield &amp; Quality'!O20&lt;'Dockage Schedule'!$C$48,'Dockage Schedule'!$M$47,'Yield &amp; Quality'!O20&lt;'Dockage Schedule'!$C$49,'Dockage Schedule'!P50,'Yield &amp; Quality'!O20&gt;='Dockage Schedule'!$C$49,'Dockage Schedule'!$M$49)</f>
        <v>0</v>
      </c>
      <c r="L25" s="67" cm="1">
        <f t="array" ref="L25">_xlfn.IFS('Yield &amp; Quality'!Q20&gt;='Dockage Schedule'!$P$4,'Dockage Schedule'!$AA$4,'Yield &amp; Quality'!Q20&gt;='Dockage Schedule'!$P$5,'Dockage Schedule'!$AA$5,'Yield &amp; Quality'!Q20&gt;='Dockage Schedule'!$P$6,'Dockage Schedule'!$AA$6,'Yield &amp; Quality'!Q20&gt;='Dockage Schedule'!$P$7,'Dockage Schedule'!$AA$7,'Yield &amp; Quality'!Q20&gt;='Dockage Schedule'!$P$8,'Dockage Schedule'!$AA$8,'Yield &amp; Quality'!Q20&gt;='Dockage Schedule'!$P$9,'Dockage Schedule'!$AA$9,'Yield &amp; Quality'!Q20&gt;='Dockage Schedule'!$P$10,'Dockage Schedule'!$AA$10,'Yield &amp; Quality'!Q20&gt;='Dockage Schedule'!$P$11,'Dockage Schedule'!$AA$11,'Yield &amp; Quality'!Q20&gt;='Dockage Schedule'!$P$12,'Dockage Schedule'!$AA$12,'Yield &amp; Quality'!Q20&gt;='Dockage Schedule'!$P$13,'Dockage Schedule'!$AA$13,'Yield &amp; Quality'!Q20&gt;='Dockage Schedule'!$P$14,'Dockage Schedule'!$AA$14,'Yield &amp; Quality'!Q20&gt;='Dockage Schedule'!$P$15,'Dockage Schedule'!$AA$15,'Yield &amp; Quality'!Q20&gt;='Dockage Schedule'!$P$16,'Dockage Schedule'!$AA$16,'Yield &amp; Quality'!Q20&gt;='Dockage Schedule'!$P$17,'Dockage Schedule'!$AA$17,'Yield &amp; Quality'!Q20&gt;='Dockage Schedule'!$P$18,'Dockage Schedule'!$AA$18,'Yield &amp; Quality'!Q20&gt;='Dockage Schedule'!$P$19,'Dockage Schedule'!$AA$19,'Yield &amp; Quality'!Q20&gt;='Dockage Schedule'!$P$20,'Dockage Schedule'!$AA$20,'Yield &amp; Quality'!Q20&gt;='Dockage Schedule'!$P$21,'Dockage Schedule'!$AA$21,'Yield &amp; Quality'!Q20&gt;='Dockage Schedule'!$P$22,'Dockage Schedule'!$AA$22,'Yield &amp; Quality'!Q20&gt;='Dockage Schedule'!$P$23,'Dockage Schedule'!$AA$23,'Yield &amp; Quality'!Q20&gt;='Dockage Schedule'!$P$24,'Dockage Schedule'!$AA$24,'Yield &amp; Quality'!Q20&gt;='Dockage Schedule'!$P$25,'Dockage Schedule'!$AA$25,'Yield &amp; Quality'!Q20&gt;='Dockage Schedule'!$P$26,'Dockage Schedule'!$AA$26,'Yield &amp; Quality'!Q20&gt;='Dockage Schedule'!$P$27,'Dockage Schedule'!$AA$27,'Yield &amp; Quality'!Q20&lt;'Dockage Schedule'!$P$27,'Dockage Schedule'!$AA$27)+_xlfn.IFS('Yield &amp; Quality'!V20&lt;'Dockage Schedule'!$AD$4,'Dockage Schedule'!$AN$3,'Yield &amp; Quality'!V20&lt;'Dockage Schedule'!$AD$5,'Dockage Schedule'!$AN$4,'Yield &amp; Quality'!V20&lt;'Dockage Schedule'!$AD$6,'Dockage Schedule'!$AN$5,'Yield &amp; Quality'!V20&lt;'Dockage Schedule'!$AD$7,'Dockage Schedule'!$AN$6,'Yield &amp; Quality'!V20&lt;'Dockage Schedule'!$AD$8,'Dockage Schedule'!$AN$7,'Yield &amp; Quality'!V20&lt;'Dockage Schedule'!$AD$9,'Dockage Schedule'!$AN$8,'Yield &amp; Quality'!V20&lt;'Dockage Schedule'!$AD$10,'Dockage Schedule'!$AN$9,'Yield &amp; Quality'!V20&lt;'Dockage Schedule'!$AD$11,'Dockage Schedule'!$AN$10,'Yield &amp; Quality'!V20&lt;'Dockage Schedule'!$AD$12,'Dockage Schedule'!$AN$11,'Yield &amp; Quality'!V20&lt;'Dockage Schedule'!$AD$13,'Dockage Schedule'!$AN$12,'Yield &amp; Quality'!V20&lt;'Dockage Schedule'!$AD$14,'Dockage Schedule'!$AN$13,'Yield &amp; Quality'!V20&lt;'Dockage Schedule'!$AD$15,'Dockage Schedule'!$AN$14,'Yield &amp; Quality'!V20&lt;'Dockage Schedule'!$AD$16,'Dockage Schedule'!$AN$15,'Yield &amp; Quality'!V20&lt;'Dockage Schedule'!$AD$17,'Dockage Schedule'!$AN$16,'Yield &amp; Quality'!V20&lt;'Dockage Schedule'!$AD$18,'Dockage Schedule'!$AN$17,'Yield &amp; Quality'!V20&lt;'Dockage Schedule'!$AD$19,'Dockage Schedule'!$AN$18,'Yield &amp; Quality'!V20&lt;'Dockage Schedule'!$AD$20,'Dockage Schedule'!$AN$19,'Yield &amp; Quality'!V20&lt;'Dockage Schedule'!$AD$21,'Dockage Schedule'!$AN$20,'Yield &amp; Quality'!V20&lt;'Dockage Schedule'!$AD$21,'Dockage Schedule'!$AN$22,'Yield &amp; Quality'!V20&lt;'Dockage Schedule'!$AD$22,'Dockage Schedule'!$AN$23,'Yield &amp; Quality'!V20&lt;'Dockage Schedule'!$AD$24,'Dockage Schedule'!$AN$24,'Yield &amp; Quality'!V20&lt;'Dockage Schedule'!$AD$25,'Dockage Schedule'!$AN$24,'Yield &amp; Quality'!V20&gt;='Dockage Schedule'!$AD$25,-500)-_xlfn.IFS('Yield &amp; Quality'!L20&lt;'Dockage Schedule'!$C$4,0,'Yield &amp; Quality'!L20&lt;'Dockage Schedule'!$C$5,'Dockage Schedule'!$M$4,'Yield &amp; Quality'!L20&lt;'Dockage Schedule'!$C$6,'Dockage Schedule'!$M$5,'Yield &amp; Quality'!L20&lt;'Dockage Schedule'!$C$6,'Dockage Schedule'!$M$7,'Yield &amp; Quality'!L20&lt;'Dockage Schedule'!$C$7,'Dockage Schedule'!$M$8,'Yield &amp; Quality'!L20&lt;'Dockage Schedule'!$C$8,'Dockage Schedule'!$M$9,'Yield &amp; Quality'!L20&lt;'Dockage Schedule'!$C$10,'Dockage Schedule'!$M$9,'Yield &amp; Quality'!L20&lt;'Dockage Schedule'!$C$10,'Dockage Schedule'!$M$11,'Yield &amp; Quality'!L20&lt;'Dockage Schedule'!$C$12,'Dockage Schedule'!$M$11,'Yield &amp; Quality'!L20&lt;'Dockage Schedule'!$C$13,'Dockage Schedule'!$M$12,'Yield &amp; Quality'!L20&lt;'Dockage Schedule'!$C$14,'Dockage Schedule'!$M$13,'Yield &amp; Quality'!L20&lt;'Dockage Schedule'!$C$15,'Dockage Schedule'!$M$14,'Yield &amp; Quality'!L20&lt;'Dockage Schedule'!$C$16,'Dockage Schedule'!$M$15,'Yield &amp; Quality'!L20&lt;'Dockage Schedule'!$C$17,'Dockage Schedule'!$M$16,'Yield &amp; Quality'!L20&lt;'Dockage Schedule'!$C$18,'Dockage Schedule'!$M$17,'Yield &amp; Quality'!L20&lt;'Dockage Schedule'!$C$19,'Dockage Schedule'!$M$18,'Yield &amp; Quality'!L20&lt;'Dockage Schedule'!$C$20,'Dockage Schedule'!$M$19,'Yield &amp; Quality'!L20&lt;'Dockage Schedule'!$C$21,'Dockage Schedule'!$M$20,'Yield &amp; Quality'!L20&lt;'Dockage Schedule'!$C$22,'Dockage Schedule'!$M$21,'Yield &amp; Quality'!L20&lt;'Dockage Schedule'!$C$23,'Dockage Schedule'!$M$22,'Yield &amp; Quality'!L20&lt;'Dockage Schedule'!$C$24,'Dockage Schedule'!$M$23,'Yield &amp; Quality'!L20&gt;='Dockage Schedule'!C26,'Dockage Schedule'!M26)</f>
        <v>-0.09</v>
      </c>
      <c r="M25" s="29" cm="1">
        <f t="array" ref="M25">_xlfn.IFS('Yield &amp; Quality'!R20&gt;='Dockage Schedule'!$P$4,'Dockage Schedule'!$AA$4,'Yield &amp; Quality'!R20&gt;='Dockage Schedule'!$P$5,'Dockage Schedule'!$AA$5,'Yield &amp; Quality'!R20&gt;='Dockage Schedule'!$P$6,'Dockage Schedule'!$AA$6,'Yield &amp; Quality'!R20&gt;='Dockage Schedule'!$P$7,'Dockage Schedule'!$AA$7,'Yield &amp; Quality'!R20&gt;='Dockage Schedule'!$P$8,'Dockage Schedule'!$AA$8,'Yield &amp; Quality'!R20&gt;='Dockage Schedule'!$P$9,'Dockage Schedule'!$AA$9,'Yield &amp; Quality'!R20&gt;='Dockage Schedule'!$P$10,'Dockage Schedule'!$AA$10,'Yield &amp; Quality'!R20&gt;='Dockage Schedule'!$P$11,'Dockage Schedule'!$AA$11,'Yield &amp; Quality'!R20&gt;='Dockage Schedule'!$P$12,'Dockage Schedule'!$AA$12,'Yield &amp; Quality'!R20&gt;='Dockage Schedule'!$P$13,'Dockage Schedule'!$AA$13,'Yield &amp; Quality'!R20&gt;='Dockage Schedule'!$P$14,'Dockage Schedule'!$AA$14,'Yield &amp; Quality'!R20&gt;='Dockage Schedule'!$P$15,'Dockage Schedule'!$AA$15,'Yield &amp; Quality'!R20&gt;='Dockage Schedule'!$P$16,'Dockage Schedule'!$AA$16,'Yield &amp; Quality'!R20&gt;='Dockage Schedule'!$P$17,'Dockage Schedule'!$AA$17,'Yield &amp; Quality'!R20&gt;='Dockage Schedule'!$P$18,'Dockage Schedule'!$AA$18,'Yield &amp; Quality'!R20&gt;='Dockage Schedule'!$P$19,'Dockage Schedule'!$AA$19,'Yield &amp; Quality'!R20&gt;='Dockage Schedule'!$P$20,'Dockage Schedule'!$AA$20,'Yield &amp; Quality'!R20&gt;='Dockage Schedule'!$P$21,'Dockage Schedule'!$AA$21,'Yield &amp; Quality'!R20&gt;='Dockage Schedule'!$P$22,'Dockage Schedule'!$AA$22,'Yield &amp; Quality'!R20&gt;='Dockage Schedule'!$P$23,'Dockage Schedule'!$AA$23,'Yield &amp; Quality'!R20&gt;='Dockage Schedule'!$P$24,'Dockage Schedule'!$AA$24,'Yield &amp; Quality'!R20&gt;='Dockage Schedule'!$P$25,'Dockage Schedule'!$AA$25,'Yield &amp; Quality'!R20&gt;='Dockage Schedule'!$P$26,'Dockage Schedule'!$AA$26,'Yield &amp; Quality'!R20&gt;='Dockage Schedule'!$P$27,'Dockage Schedule'!$AA$27,'Yield &amp; Quality'!R20&lt;'Dockage Schedule'!$P$27,'Dockage Schedule'!$AA$27)+_xlfn.IFS('Yield &amp; Quality'!W20&lt;'Dockage Schedule'!$AD$4,'Dockage Schedule'!$AN$3,'Yield &amp; Quality'!W20&lt;'Dockage Schedule'!$AD$5,'Dockage Schedule'!$AN$4,'Yield &amp; Quality'!W20&lt;'Dockage Schedule'!$AD$6,'Dockage Schedule'!$AN$5,'Yield &amp; Quality'!W20&lt;'Dockage Schedule'!$AD$7,'Dockage Schedule'!$AN$6,'Yield &amp; Quality'!W20&lt;'Dockage Schedule'!$AD$8,'Dockage Schedule'!$AN$7,'Yield &amp; Quality'!W20&lt;'Dockage Schedule'!$AD$9,'Dockage Schedule'!$AN$8,'Yield &amp; Quality'!W20&lt;'Dockage Schedule'!$AD$10,'Dockage Schedule'!$AN$9,'Yield &amp; Quality'!W20&lt;'Dockage Schedule'!$AD$11,'Dockage Schedule'!$AN$10,'Yield &amp; Quality'!W20&lt;'Dockage Schedule'!$AD$12,'Dockage Schedule'!$AN$11,'Yield &amp; Quality'!W20&lt;'Dockage Schedule'!$AD$13,'Dockage Schedule'!$AN$12,'Yield &amp; Quality'!W20&lt;'Dockage Schedule'!$AD$14,'Dockage Schedule'!$AN$13,'Yield &amp; Quality'!W20&lt;'Dockage Schedule'!$AD$15,'Dockage Schedule'!$AN$14,'Yield &amp; Quality'!W20&lt;'Dockage Schedule'!$AD$16,'Dockage Schedule'!$AN$15,'Yield &amp; Quality'!W20&lt;'Dockage Schedule'!$AD$17,'Dockage Schedule'!$AN$16,'Yield &amp; Quality'!W20&lt;'Dockage Schedule'!$AD$18,'Dockage Schedule'!$AN$17,'Yield &amp; Quality'!W20&lt;'Dockage Schedule'!$AD$19,'Dockage Schedule'!$AN$18,'Yield &amp; Quality'!W20&lt;'Dockage Schedule'!$AD$20,'Dockage Schedule'!$AN$19,'Yield &amp; Quality'!W20&lt;'Dockage Schedule'!$AD$21,'Dockage Schedule'!$AN$20,'Yield &amp; Quality'!W20&lt;'Dockage Schedule'!$AD$21,'Dockage Schedule'!$AN$22,'Yield &amp; Quality'!W20&lt;'Dockage Schedule'!$AD$22,'Dockage Schedule'!$AN$23,'Yield &amp; Quality'!W20&lt;'Dockage Schedule'!$AD$24,'Dockage Schedule'!$AN$24,'Yield &amp; Quality'!W20&lt;'Dockage Schedule'!$AD$25,'Dockage Schedule'!$AN$24,'Yield &amp; Quality'!W20&gt;='Dockage Schedule'!$AD$25,-500)-_xlfn.IFS('Yield &amp; Quality'!M20&lt;'Dockage Schedule'!$C$4,0,'Yield &amp; Quality'!M20&lt;'Dockage Schedule'!$C$5,'Dockage Schedule'!$M$4,'Yield &amp; Quality'!M20&lt;'Dockage Schedule'!$C$6,'Dockage Schedule'!$M$5,'Yield &amp; Quality'!M20&lt;'Dockage Schedule'!$C$6,'Dockage Schedule'!$M$7,'Yield &amp; Quality'!M20&lt;'Dockage Schedule'!$C$7,'Dockage Schedule'!$M$8,'Yield &amp; Quality'!M20&lt;'Dockage Schedule'!$C$8,'Dockage Schedule'!$M$9,'Yield &amp; Quality'!M20&lt;'Dockage Schedule'!$C$10,'Dockage Schedule'!$M$9,'Yield &amp; Quality'!M20&lt;'Dockage Schedule'!$C$10,'Dockage Schedule'!$M$11,'Yield &amp; Quality'!M20&lt;'Dockage Schedule'!$C$12,'Dockage Schedule'!$M$11,'Yield &amp; Quality'!M20&lt;'Dockage Schedule'!$C$13,'Dockage Schedule'!$M$12,'Yield &amp; Quality'!M20&lt;'Dockage Schedule'!$C$14,'Dockage Schedule'!$M$13,'Yield &amp; Quality'!M20&lt;'Dockage Schedule'!$C$15,'Dockage Schedule'!$M$14,'Yield &amp; Quality'!M20&lt;'Dockage Schedule'!$C$16,'Dockage Schedule'!$M$15,'Yield &amp; Quality'!M20&lt;'Dockage Schedule'!$C$17,'Dockage Schedule'!$M$16,'Yield &amp; Quality'!M20&lt;'Dockage Schedule'!$C$18,'Dockage Schedule'!$M$17,'Yield &amp; Quality'!M20&lt;'Dockage Schedule'!$C$19,'Dockage Schedule'!$M$18,'Yield &amp; Quality'!M20&lt;'Dockage Schedule'!$C$20,'Dockage Schedule'!$M$19,'Yield &amp; Quality'!M20&lt;'Dockage Schedule'!$C$21,'Dockage Schedule'!$M$20,'Yield &amp; Quality'!M20&lt;'Dockage Schedule'!$C$22,'Dockage Schedule'!$M$21,'Yield &amp; Quality'!M20&lt;'Dockage Schedule'!$C$23,'Dockage Schedule'!$M$22,'Yield &amp; Quality'!M20&lt;'Dockage Schedule'!$C$24,'Dockage Schedule'!$M$23,'Yield &amp; Quality'!M20&gt;='Dockage Schedule'!D26,'Dockage Schedule'!N26)</f>
        <v>-0.03</v>
      </c>
      <c r="N25" s="29" cm="1">
        <f t="array" ref="N25">_xlfn.IFS('Yield &amp; Quality'!S20&gt;='Dockage Schedule'!$P$4,'Dockage Schedule'!$AA$4,'Yield &amp; Quality'!S20&gt;='Dockage Schedule'!$P$5,'Dockage Schedule'!$AA$5,'Yield &amp; Quality'!S20&gt;='Dockage Schedule'!$P$6,'Dockage Schedule'!$AA$6,'Yield &amp; Quality'!S20&gt;='Dockage Schedule'!$P$7,'Dockage Schedule'!$AA$7,'Yield &amp; Quality'!S20&gt;='Dockage Schedule'!$P$8,'Dockage Schedule'!$AA$8,'Yield &amp; Quality'!S20&gt;='Dockage Schedule'!$P$9,'Dockage Schedule'!$AA$9,'Yield &amp; Quality'!S20&gt;='Dockage Schedule'!$P$10,'Dockage Schedule'!$AA$10,'Yield &amp; Quality'!S20&gt;='Dockage Schedule'!$P$11,'Dockage Schedule'!$AA$11,'Yield &amp; Quality'!S20&gt;='Dockage Schedule'!$P$12,'Dockage Schedule'!$AA$12,'Yield &amp; Quality'!S20&gt;='Dockage Schedule'!$P$13,'Dockage Schedule'!$AA$13,'Yield &amp; Quality'!S20&gt;='Dockage Schedule'!$P$14,'Dockage Schedule'!$AA$14,'Yield &amp; Quality'!S20&gt;='Dockage Schedule'!$P$15,'Dockage Schedule'!$AA$15,'Yield &amp; Quality'!S20&gt;='Dockage Schedule'!$P$16,'Dockage Schedule'!$AA$16,'Yield &amp; Quality'!S20&gt;='Dockage Schedule'!$P$17,'Dockage Schedule'!$AA$17,'Yield &amp; Quality'!S20&gt;='Dockage Schedule'!$P$18,'Dockage Schedule'!$AA$18,'Yield &amp; Quality'!S20&gt;='Dockage Schedule'!$P$19,'Dockage Schedule'!$AA$19,'Yield &amp; Quality'!S20&gt;='Dockage Schedule'!$P$20,'Dockage Schedule'!$AA$20,'Yield &amp; Quality'!S20&gt;='Dockage Schedule'!$P$21,'Dockage Schedule'!$AA$21,'Yield &amp; Quality'!S20&gt;='Dockage Schedule'!$P$22,'Dockage Schedule'!$AA$22,'Yield &amp; Quality'!S20&gt;='Dockage Schedule'!$P$23,'Dockage Schedule'!$AA$23,'Yield &amp; Quality'!S20&gt;='Dockage Schedule'!$P$24,'Dockage Schedule'!$AA$24,'Yield &amp; Quality'!S20&gt;='Dockage Schedule'!$P$25,'Dockage Schedule'!$AA$25,'Yield &amp; Quality'!S20&gt;='Dockage Schedule'!$P$26,'Dockage Schedule'!$AA$26,'Yield &amp; Quality'!S20&gt;='Dockage Schedule'!$P$27,'Dockage Schedule'!$AA$27,'Yield &amp; Quality'!S20&lt;'Dockage Schedule'!$P$27,'Dockage Schedule'!$AA$27)+_xlfn.IFS('Yield &amp; Quality'!X20&lt;'Dockage Schedule'!$AD$4,'Dockage Schedule'!$AN$3,'Yield &amp; Quality'!X20&lt;'Dockage Schedule'!$AD$5,'Dockage Schedule'!$AN$4,'Yield &amp; Quality'!X20&lt;'Dockage Schedule'!$AD$6,'Dockage Schedule'!$AN$5,'Yield &amp; Quality'!X20&lt;'Dockage Schedule'!$AD$7,'Dockage Schedule'!$AN$6,'Yield &amp; Quality'!X20&lt;'Dockage Schedule'!$AD$8,'Dockage Schedule'!$AN$7,'Yield &amp; Quality'!X20&lt;'Dockage Schedule'!$AD$9,'Dockage Schedule'!$AN$8,'Yield &amp; Quality'!X20&lt;'Dockage Schedule'!$AD$10,'Dockage Schedule'!$AN$9,'Yield &amp; Quality'!X20&lt;'Dockage Schedule'!$AD$11,'Dockage Schedule'!$AN$10,'Yield &amp; Quality'!X20&lt;'Dockage Schedule'!$AD$12,'Dockage Schedule'!$AN$11,'Yield &amp; Quality'!X20&lt;'Dockage Schedule'!$AD$13,'Dockage Schedule'!$AN$12,'Yield &amp; Quality'!X20&lt;'Dockage Schedule'!$AD$14,'Dockage Schedule'!$AN$13,'Yield &amp; Quality'!X20&lt;'Dockage Schedule'!$AD$15,'Dockage Schedule'!$AN$14,'Yield &amp; Quality'!X20&lt;'Dockage Schedule'!$AD$16,'Dockage Schedule'!$AN$15,'Yield &amp; Quality'!X20&lt;'Dockage Schedule'!$AD$17,'Dockage Schedule'!$AN$16,'Yield &amp; Quality'!X20&lt;'Dockage Schedule'!$AD$18,'Dockage Schedule'!$AN$17,'Yield &amp; Quality'!X20&lt;'Dockage Schedule'!$AD$19,'Dockage Schedule'!$AN$18,'Yield &amp; Quality'!X20&lt;'Dockage Schedule'!$AD$20,'Dockage Schedule'!$AN$19,'Yield &amp; Quality'!X20&lt;'Dockage Schedule'!$AD$21,'Dockage Schedule'!$AN$20,'Yield &amp; Quality'!X20&lt;'Dockage Schedule'!$AD$21,'Dockage Schedule'!$AN$22,'Yield &amp; Quality'!X20&lt;'Dockage Schedule'!$AD$22,'Dockage Schedule'!$AN$23,'Yield &amp; Quality'!X20&lt;'Dockage Schedule'!$AD$24,'Dockage Schedule'!$AN$24,'Yield &amp; Quality'!X20&lt;'Dockage Schedule'!$AD$25,'Dockage Schedule'!$AN$24,'Yield &amp; Quality'!X20&gt;='Dockage Schedule'!$AD$25,-500)-_xlfn.IFS('Yield &amp; Quality'!N20&lt;'Dockage Schedule'!$C$4,0,'Yield &amp; Quality'!N20&lt;'Dockage Schedule'!$C$5,'Dockage Schedule'!$M$4,'Yield &amp; Quality'!N20&lt;'Dockage Schedule'!$C$6,'Dockage Schedule'!$M$5,'Yield &amp; Quality'!N20&lt;'Dockage Schedule'!$C$6,'Dockage Schedule'!$M$7,'Yield &amp; Quality'!N20&lt;'Dockage Schedule'!$C$7,'Dockage Schedule'!$M$8,'Yield &amp; Quality'!N20&lt;'Dockage Schedule'!$C$8,'Dockage Schedule'!$M$9,'Yield &amp; Quality'!N20&lt;'Dockage Schedule'!$C$10,'Dockage Schedule'!$M$9,'Yield &amp; Quality'!N20&lt;'Dockage Schedule'!$C$10,'Dockage Schedule'!$M$11,'Yield &amp; Quality'!N20&lt;'Dockage Schedule'!$C$12,'Dockage Schedule'!$M$11,'Yield &amp; Quality'!N20&lt;'Dockage Schedule'!$C$13,'Dockage Schedule'!$M$12,'Yield &amp; Quality'!N20&lt;'Dockage Schedule'!$C$14,'Dockage Schedule'!$M$13,'Yield &amp; Quality'!N20&lt;'Dockage Schedule'!$C$15,'Dockage Schedule'!$M$14,'Yield &amp; Quality'!N20&lt;'Dockage Schedule'!$C$16,'Dockage Schedule'!$M$15,'Yield &amp; Quality'!N20&lt;'Dockage Schedule'!$C$17,'Dockage Schedule'!$M$16,'Yield &amp; Quality'!N20&lt;'Dockage Schedule'!$C$18,'Dockage Schedule'!$M$17,'Yield &amp; Quality'!N20&lt;'Dockage Schedule'!$C$19,'Dockage Schedule'!$M$18,'Yield &amp; Quality'!N20&lt;'Dockage Schedule'!$C$20,'Dockage Schedule'!$M$19,'Yield &amp; Quality'!N20&lt;'Dockage Schedule'!$C$21,'Dockage Schedule'!$M$20,'Yield &amp; Quality'!N20&lt;'Dockage Schedule'!$C$22,'Dockage Schedule'!$M$21,'Yield &amp; Quality'!N20&lt;'Dockage Schedule'!$C$23,'Dockage Schedule'!$M$22,'Yield &amp; Quality'!N20&lt;'Dockage Schedule'!$C$24,'Dockage Schedule'!$M$23,'Yield &amp; Quality'!N20&gt;='Dockage Schedule'!E26,'Dockage Schedule'!O26)</f>
        <v>-0.06</v>
      </c>
      <c r="O25" s="68" cm="1">
        <f t="array" ref="O25">_xlfn.IFS('Yield &amp; Quality'!T20&gt;='Dockage Schedule'!$P$4,'Dockage Schedule'!$AA$4,'Yield &amp; Quality'!T20&gt;='Dockage Schedule'!$P$5,'Dockage Schedule'!$AA$5,'Yield &amp; Quality'!T20&gt;='Dockage Schedule'!$P$6,'Dockage Schedule'!$AA$6,'Yield &amp; Quality'!T20&gt;='Dockage Schedule'!$P$7,'Dockage Schedule'!$AA$7,'Yield &amp; Quality'!T20&gt;='Dockage Schedule'!$P$8,'Dockage Schedule'!$AA$8,'Yield &amp; Quality'!T20&gt;='Dockage Schedule'!$P$9,'Dockage Schedule'!$AA$9,'Yield &amp; Quality'!T20&gt;='Dockage Schedule'!$P$10,'Dockage Schedule'!$AA$10,'Yield &amp; Quality'!T20&gt;='Dockage Schedule'!$P$11,'Dockage Schedule'!$AA$11,'Yield &amp; Quality'!T20&gt;='Dockage Schedule'!$P$12,'Dockage Schedule'!$AA$12,'Yield &amp; Quality'!T20&gt;='Dockage Schedule'!$P$13,'Dockage Schedule'!$AA$13,'Yield &amp; Quality'!T20&gt;='Dockage Schedule'!$P$14,'Dockage Schedule'!$AA$14,'Yield &amp; Quality'!T20&gt;='Dockage Schedule'!$P$15,'Dockage Schedule'!$AA$15,'Yield &amp; Quality'!T20&gt;='Dockage Schedule'!$P$16,'Dockage Schedule'!$AA$16,'Yield &amp; Quality'!T20&gt;='Dockage Schedule'!$P$17,'Dockage Schedule'!$AA$17,'Yield &amp; Quality'!T20&gt;='Dockage Schedule'!$P$18,'Dockage Schedule'!$AA$18,'Yield &amp; Quality'!T20&gt;='Dockage Schedule'!$P$19,'Dockage Schedule'!$AA$19,'Yield &amp; Quality'!T20&gt;='Dockage Schedule'!$P$20,'Dockage Schedule'!$AA$20,'Yield &amp; Quality'!T20&gt;='Dockage Schedule'!$P$21,'Dockage Schedule'!$AA$21,'Yield &amp; Quality'!T20&gt;='Dockage Schedule'!$P$22,'Dockage Schedule'!$AA$22,'Yield &amp; Quality'!T20&gt;='Dockage Schedule'!$P$23,'Dockage Schedule'!$AA$23,'Yield &amp; Quality'!T20&gt;='Dockage Schedule'!$P$24,'Dockage Schedule'!$AA$24,'Yield &amp; Quality'!T20&gt;='Dockage Schedule'!$P$25,'Dockage Schedule'!$AA$25,'Yield &amp; Quality'!T20&gt;='Dockage Schedule'!$P$26,'Dockage Schedule'!$AA$26,'Yield &amp; Quality'!T20&gt;='Dockage Schedule'!$P$27,'Dockage Schedule'!$AA$27,'Yield &amp; Quality'!T20&lt;'Dockage Schedule'!$P$27,'Dockage Schedule'!$AA$27)+_xlfn.IFS('Yield &amp; Quality'!Y20&lt;'Dockage Schedule'!$AD$4,'Dockage Schedule'!$AN$3,'Yield &amp; Quality'!Y20&lt;'Dockage Schedule'!$AD$5,'Dockage Schedule'!$AN$4,'Yield &amp; Quality'!Y20&lt;'Dockage Schedule'!$AD$6,'Dockage Schedule'!$AN$5,'Yield &amp; Quality'!Y20&lt;'Dockage Schedule'!$AD$7,'Dockage Schedule'!$AN$6,'Yield &amp; Quality'!Y20&lt;'Dockage Schedule'!$AD$8,'Dockage Schedule'!$AN$7,'Yield &amp; Quality'!Y20&lt;'Dockage Schedule'!$AD$9,'Dockage Schedule'!$AN$8,'Yield &amp; Quality'!Y20&lt;'Dockage Schedule'!$AD$10,'Dockage Schedule'!$AN$9,'Yield &amp; Quality'!Y20&lt;'Dockage Schedule'!$AD$11,'Dockage Schedule'!$AN$10,'Yield &amp; Quality'!Y20&lt;'Dockage Schedule'!$AD$12,'Dockage Schedule'!$AN$11,'Yield &amp; Quality'!Y20&lt;'Dockage Schedule'!$AD$13,'Dockage Schedule'!$AN$12,'Yield &amp; Quality'!Y20&lt;'Dockage Schedule'!$AD$14,'Dockage Schedule'!$AN$13,'Yield &amp; Quality'!Y20&lt;'Dockage Schedule'!$AD$15,'Dockage Schedule'!$AN$14,'Yield &amp; Quality'!Y20&lt;'Dockage Schedule'!$AD$16,'Dockage Schedule'!$AN$15,'Yield &amp; Quality'!Y20&lt;'Dockage Schedule'!$AD$17,'Dockage Schedule'!$AN$16,'Yield &amp; Quality'!Y20&lt;'Dockage Schedule'!$AD$18,'Dockage Schedule'!$AN$17,'Yield &amp; Quality'!Y20&lt;'Dockage Schedule'!$AD$19,'Dockage Schedule'!$AN$18,'Yield &amp; Quality'!Y20&lt;'Dockage Schedule'!$AD$20,'Dockage Schedule'!$AN$19,'Yield &amp; Quality'!Y20&lt;'Dockage Schedule'!$AD$21,'Dockage Schedule'!$AN$20,'Yield &amp; Quality'!Y20&lt;'Dockage Schedule'!$AD$21,'Dockage Schedule'!$AN$22,'Yield &amp; Quality'!Y20&lt;'Dockage Schedule'!$AD$22,'Dockage Schedule'!$AN$23,'Yield &amp; Quality'!Y20&lt;'Dockage Schedule'!$AD$24,'Dockage Schedule'!$AN$24,'Yield &amp; Quality'!Y20&lt;'Dockage Schedule'!$AD$25,'Dockage Schedule'!$AN$24,'Yield &amp; Quality'!Y20&gt;='Dockage Schedule'!$AD$25,-500)-_xlfn.IFS('Yield &amp; Quality'!O20&lt;'Dockage Schedule'!$C$4,0,'Yield &amp; Quality'!O20&lt;'Dockage Schedule'!$C$5,'Dockage Schedule'!$M$4,'Yield &amp; Quality'!O20&lt;'Dockage Schedule'!$C$6,'Dockage Schedule'!$M$5,'Yield &amp; Quality'!O20&lt;'Dockage Schedule'!$C$6,'Dockage Schedule'!$M$7,'Yield &amp; Quality'!O20&lt;'Dockage Schedule'!$C$7,'Dockage Schedule'!$M$8,'Yield &amp; Quality'!O20&lt;'Dockage Schedule'!$C$8,'Dockage Schedule'!$M$9,'Yield &amp; Quality'!O20&lt;'Dockage Schedule'!$C$10,'Dockage Schedule'!$M$9,'Yield &amp; Quality'!O20&lt;'Dockage Schedule'!$C$10,'Dockage Schedule'!$M$11,'Yield &amp; Quality'!O20&lt;'Dockage Schedule'!$C$12,'Dockage Schedule'!$M$11,'Yield &amp; Quality'!O20&lt;'Dockage Schedule'!$C$13,'Dockage Schedule'!$M$12,'Yield &amp; Quality'!O20&lt;'Dockage Schedule'!$C$14,'Dockage Schedule'!$M$13,'Yield &amp; Quality'!O20&lt;'Dockage Schedule'!$C$15,'Dockage Schedule'!$M$14,'Yield &amp; Quality'!O20&lt;'Dockage Schedule'!$C$16,'Dockage Schedule'!$M$15,'Yield &amp; Quality'!O20&lt;'Dockage Schedule'!$C$17,'Dockage Schedule'!$M$16,'Yield &amp; Quality'!O20&lt;'Dockage Schedule'!$C$18,'Dockage Schedule'!$M$17,'Yield &amp; Quality'!O20&lt;'Dockage Schedule'!$C$19,'Dockage Schedule'!$M$18,'Yield &amp; Quality'!O20&lt;'Dockage Schedule'!$C$20,'Dockage Schedule'!$M$19,'Yield &amp; Quality'!O20&lt;'Dockage Schedule'!$C$21,'Dockage Schedule'!$M$20,'Yield &amp; Quality'!O20&lt;'Dockage Schedule'!$C$22,'Dockage Schedule'!$M$21,'Yield &amp; Quality'!O20&lt;'Dockage Schedule'!$C$23,'Dockage Schedule'!$M$22,'Yield &amp; Quality'!O20&lt;'Dockage Schedule'!$C$24,'Dockage Schedule'!$M$23,'Yield &amp; Quality'!O20&gt;='Dockage Schedule'!F26,'Dockage Schedule'!P26)</f>
        <v>-0.03</v>
      </c>
      <c r="Q25" s="66">
        <f>(('Yield &amp; Quality'!G20*((100-'Partial Returns'!G25)/100))*($C$3+L25))+($C$4*'Yield &amp; Quality'!AA20)</f>
        <v>670.39501472081338</v>
      </c>
      <c r="R25" s="7">
        <f>(('Yield &amp; Quality'!H20*((100-'Partial Returns'!H25)/100))*($C$3+M25))+($C$4*'Yield &amp; Quality'!AB20)</f>
        <v>843.20842174980248</v>
      </c>
      <c r="S25" s="7">
        <f>(('Yield &amp; Quality'!I20*((100-'Partial Returns'!I25)/100))*($C$3+N25))+($C$4*'Yield &amp; Quality'!AC20)</f>
        <v>1192.0678956002521</v>
      </c>
      <c r="T25" s="8">
        <f>(('Yield &amp; Quality'!J20*((100-'Partial Returns'!J25)/100))*($C$3+O25))+($C$4*'Yield &amp; Quality'!AD20)</f>
        <v>1010.9515871051168</v>
      </c>
      <c r="U25" s="5"/>
      <c r="V25" s="66" cm="1">
        <f t="array" ref="V25">_xlfn.IFS('Yield &amp; Quality'!B20='Treatment Costs'!$A$3,'Treatment Costs'!$K$3,'Yield &amp; Quality'!B20='Treatment Costs'!$A$4,'Treatment Costs'!$K$4,'Yield &amp; Quality'!B20='Treatment Costs'!$A$5,'Treatment Costs'!$K$5,'Yield &amp; Quality'!B20='Treatment Costs'!$A$6,'Treatment Costs'!$K$6,'Yield &amp; Quality'!B20='Treatment Costs'!$A$7,'Treatment Costs'!$K$7,'Yield &amp; Quality'!B20='Treatment Costs'!$A$8,'Treatment Costs'!$K$8,'Yield &amp; Quality'!B20='Treatment Costs'!$A$9,'Treatment Costs'!$K$9,'Yield &amp; Quality'!B20='Treatment Costs'!$A$10,'Treatment Costs'!$K$10,'Yield &amp; Quality'!B20='Treatment Costs'!$A$11,'Treatment Costs'!$K$11,'Yield &amp; Quality'!B20='Treatment Costs'!$A$12,'Treatment Costs'!$K$12,'Yield &amp; Quality'!B20='Treatment Costs'!$A$13,'Treatment Costs'!$K$13,'Yield &amp; Quality'!B20='Treatment Costs'!$A$14,'Treatment Costs'!$K$14,'Yield &amp; Quality'!B20='Treatment Costs'!$A$15,'Treatment Costs'!$K$15,'Yield &amp; Quality'!B20='Treatment Costs'!$A$16,'Treatment Costs'!$K$16)</f>
        <v>106.12410714285714</v>
      </c>
      <c r="W25" s="7" cm="1">
        <f t="array" ref="W25">_xlfn.IFS('Yield &amp; Quality'!C20='Treatment Costs'!$A$3,'Treatment Costs'!$W$3,'Yield &amp; Quality'!C20='Treatment Costs'!$A$4,'Treatment Costs'!$W$4,'Yield &amp; Quality'!C20='Treatment Costs'!$A$5,'Treatment Costs'!$W$5,'Yield &amp; Quality'!C20='Treatment Costs'!$A$6,'Treatment Costs'!$W$6,'Yield &amp; Quality'!C20='Treatment Costs'!$A$7,'Treatment Costs'!$W$7,'Yield &amp; Quality'!C20='Treatment Costs'!$A$8,'Treatment Costs'!$W$8,'Yield &amp; Quality'!C20='Treatment Costs'!$A$9,'Treatment Costs'!$W$9,'Yield &amp; Quality'!C20='Treatment Costs'!$A$10,'Treatment Costs'!$W$10,'Yield &amp; Quality'!C20='Treatment Costs'!$A$11,'Treatment Costs'!$W$11,'Yield &amp; Quality'!C20='Treatment Costs'!$A$12,'Treatment Costs'!$W$12,'Yield &amp; Quality'!C20='Treatment Costs'!$A$13,'Treatment Costs'!$W$13,'Yield &amp; Quality'!C20='Treatment Costs'!$A$14,'Treatment Costs'!$W$14,'Yield &amp; Quality'!C20='Treatment Costs'!$A$15,'Treatment Costs'!$W$15,'Yield &amp; Quality'!C20='Treatment Costs'!$A$16,'Treatment Costs'!$W$16)</f>
        <v>166.89285714285714</v>
      </c>
      <c r="X25" s="7" cm="1">
        <f t="array" ref="X25">_xlfn.IFS('Yield &amp; Quality'!D20='Treatment Costs'!$A$3,'Treatment Costs'!$K$3,'Yield &amp; Quality'!D20='Treatment Costs'!$A$4,'Treatment Costs'!$K$4,'Yield &amp; Quality'!D20='Treatment Costs'!$A$5,'Treatment Costs'!$K$5,'Yield &amp; Quality'!D20='Treatment Costs'!$A$6,'Treatment Costs'!$K$6,'Yield &amp; Quality'!D20='Treatment Costs'!$A$7,'Treatment Costs'!$K$7,'Yield &amp; Quality'!D20='Treatment Costs'!$A$8,'Treatment Costs'!$K$8,'Yield &amp; Quality'!D20='Treatment Costs'!$A$9,'Treatment Costs'!$K$9,'Yield &amp; Quality'!D20='Treatment Costs'!$A$10,'Treatment Costs'!$K$10,'Yield &amp; Quality'!D20='Treatment Costs'!$A$11,'Treatment Costs'!$K$11,'Yield &amp; Quality'!D20='Treatment Costs'!$A$12,'Treatment Costs'!$K$12,'Yield &amp; Quality'!D20='Treatment Costs'!$A$13,'Treatment Costs'!$K$13,'Yield &amp; Quality'!D20='Treatment Costs'!$A$14,'Treatment Costs'!$K$14,'Yield &amp; Quality'!D20='Treatment Costs'!$A$15,'Treatment Costs'!$K$15,'Yield &amp; Quality'!D20='Treatment Costs'!$A$16,'Treatment Costs'!$K$16)</f>
        <v>154.74642857142857</v>
      </c>
      <c r="Y25" s="8" cm="1">
        <f t="array" ref="Y25">_xlfn.IFS('Yield &amp; Quality'!E20='Treatment Costs'!$A$3,'Treatment Costs'!$W$3,'Yield &amp; Quality'!E20='Treatment Costs'!$A$4,'Treatment Costs'!$W$4,'Yield &amp; Quality'!E20='Treatment Costs'!$A$5,'Treatment Costs'!$W$5,'Yield &amp; Quality'!E20='Treatment Costs'!$A$6,'Treatment Costs'!$W$6,'Yield &amp; Quality'!E20='Treatment Costs'!$A$7,'Treatment Costs'!$W$7,'Yield &amp; Quality'!E20='Treatment Costs'!$A$8,'Treatment Costs'!$W$8,'Yield &amp; Quality'!E20='Treatment Costs'!$A$9,'Treatment Costs'!$W$9,'Yield &amp; Quality'!E20='Treatment Costs'!$A$10,'Treatment Costs'!$W$10,'Yield &amp; Quality'!E20='Treatment Costs'!$A$11,'Treatment Costs'!$W$11,'Yield &amp; Quality'!E20='Treatment Costs'!$A$12,'Treatment Costs'!$W$12,'Yield &amp; Quality'!E20='Treatment Costs'!$A$13,'Treatment Costs'!$W$13,'Yield &amp; Quality'!E20='Treatment Costs'!$A$14,'Treatment Costs'!$W$14,'Yield &amp; Quality'!E20='Treatment Costs'!$A$15,'Treatment Costs'!$W$15,'Yield &amp; Quality'!E20='Treatment Costs'!$A$16,'Treatment Costs'!$W$16)</f>
        <v>158.14017857142858</v>
      </c>
      <c r="AA25" s="66">
        <f>(('Yield &amp; Quality'!G20*((100-'Partial Returns'!G25)/100))*($C$3+L25))+($C$4*'Yield &amp; Quality'!AA20)-V25</f>
        <v>564.27090757795622</v>
      </c>
      <c r="AB25" s="7">
        <f>(('Yield &amp; Quality'!H20*((100-'Partial Returns'!H25)/100))*($C$3+M25))+($C$4*'Yield &amp; Quality'!AB20)-W25</f>
        <v>676.31556460694537</v>
      </c>
      <c r="AC25" s="7">
        <f>(('Yield &amp; Quality'!I20*((100-'Partial Returns'!I25)/100))*($C$3+N25))+($C$4*'Yield &amp; Quality'!AC20)-X25</f>
        <v>1037.3214670288235</v>
      </c>
      <c r="AD25" s="8">
        <f>(('Yield &amp; Quality'!J20*((100-'Partial Returns'!J25)/100))*($C$3+O25))+($C$4*'Yield &amp; Quality'!AD20)-Y25</f>
        <v>852.81140853368822</v>
      </c>
    </row>
    <row r="26" spans="1:30" x14ac:dyDescent="0.25">
      <c r="A26">
        <v>3.4</v>
      </c>
      <c r="B26" s="66">
        <f>($C$3*'Yield &amp; Quality'!G21)+($C$4*'Yield &amp; Quality'!AA21)</f>
        <v>765.60559817926105</v>
      </c>
      <c r="C26" s="7">
        <f>($C$3*'Yield &amp; Quality'!H21)+($C$4*'Yield &amp; Quality'!AB21)</f>
        <v>866.89123491540875</v>
      </c>
      <c r="D26" s="7">
        <f>($C$3*'Yield &amp; Quality'!I21)+($C$4*'Yield &amp; Quality'!AC21)</f>
        <v>1016.6523289180798</v>
      </c>
      <c r="E26" s="8">
        <f>($C$3*'Yield &amp; Quality'!J21)+($C$4*'Yield &amp; Quality'!AD21)</f>
        <v>1027.5152057549726</v>
      </c>
      <c r="G26" s="61" cm="1">
        <f t="array" ref="G26">_xlfn.IFS('Yield &amp; Quality'!L21&lt;'Dockage Schedule'!$C$29,0,'Yield &amp; Quality'!L21&lt;'Dockage Schedule'!$C$30,'Dockage Schedule'!$M$29,'Yield &amp; Quality'!L21&lt;'Dockage Schedule'!$C$31,'Dockage Schedule'!$M$30,'Yield &amp; Quality'!L21&lt;'Dockage Schedule'!$C$32,'Dockage Schedule'!$M$31,'Yield &amp; Quality'!L21&lt;'Dockage Schedule'!$C$33,'Dockage Schedule'!$M$32,'Yield &amp; Quality'!L21&lt;'Dockage Schedule'!$C$34,'Dockage Schedule'!$M$33,'Yield &amp; Quality'!L21&lt;'Dockage Schedule'!$C$35,'Dockage Schedule'!$M$34,'Yield &amp; Quality'!L21&lt;'Dockage Schedule'!$C$36,'Dockage Schedule'!$M$35,'Yield &amp; Quality'!L21&lt;'Dockage Schedule'!$C$37,'Dockage Schedule'!$M$36,'Yield &amp; Quality'!L21&lt;'Dockage Schedule'!$C$38,'Dockage Schedule'!$M$37,'Yield &amp; Quality'!L21&lt;'Dockage Schedule'!$C$39,'Dockage Schedule'!$M$38,'Yield &amp; Quality'!L21&lt;'Dockage Schedule'!$C$40,'Dockage Schedule'!$M$39,'Yield &amp; Quality'!L21&lt;'Dockage Schedule'!$C$41,'Dockage Schedule'!$M$40,'Yield &amp; Quality'!L21&lt;'Dockage Schedule'!$C$42,'Dockage Schedule'!$M$41,'Yield &amp; Quality'!L21&lt;'Dockage Schedule'!$C$43,'Dockage Schedule'!$M$42,'Yield &amp; Quality'!L21&lt;'Dockage Schedule'!$C$44,'Dockage Schedule'!$M$43,'Yield &amp; Quality'!L21&lt;'Dockage Schedule'!$C$45,'Dockage Schedule'!$M$44,'Yield &amp; Quality'!L21&lt;'Dockage Schedule'!$C$46,'Dockage Schedule'!$M$45,'Yield &amp; Quality'!L21&lt;'Dockage Schedule'!$C$47,'Dockage Schedule'!$M$46,'Yield &amp; Quality'!L21&lt;'Dockage Schedule'!$C$48,'Dockage Schedule'!$M$47,'Yield &amp; Quality'!L21&lt;'Dockage Schedule'!$C$49,'Dockage Schedule'!M51,'Yield &amp; Quality'!L21&gt;='Dockage Schedule'!$C$49,'Dockage Schedule'!$M$49)</f>
        <v>0</v>
      </c>
      <c r="H26" cm="1">
        <f t="array" ref="H26">_xlfn.IFS('Yield &amp; Quality'!M21&lt;'Dockage Schedule'!$C$29,0,'Yield &amp; Quality'!M21&lt;'Dockage Schedule'!$C$30,'Dockage Schedule'!$M$29,'Yield &amp; Quality'!M21&lt;'Dockage Schedule'!$C$31,'Dockage Schedule'!$M$30,'Yield &amp; Quality'!M21&lt;'Dockage Schedule'!$C$32,'Dockage Schedule'!$M$31,'Yield &amp; Quality'!M21&lt;'Dockage Schedule'!$C$33,'Dockage Schedule'!$M$32,'Yield &amp; Quality'!M21&lt;'Dockage Schedule'!$C$34,'Dockage Schedule'!$M$33,'Yield &amp; Quality'!M21&lt;'Dockage Schedule'!$C$35,'Dockage Schedule'!$M$34,'Yield &amp; Quality'!M21&lt;'Dockage Schedule'!$C$36,'Dockage Schedule'!$M$35,'Yield &amp; Quality'!M21&lt;'Dockage Schedule'!$C$37,'Dockage Schedule'!$M$36,'Yield &amp; Quality'!M21&lt;'Dockage Schedule'!$C$38,'Dockage Schedule'!$M$37,'Yield &amp; Quality'!M21&lt;'Dockage Schedule'!$C$39,'Dockage Schedule'!$M$38,'Yield &amp; Quality'!M21&lt;'Dockage Schedule'!$C$40,'Dockage Schedule'!$M$39,'Yield &amp; Quality'!M21&lt;'Dockage Schedule'!$C$41,'Dockage Schedule'!$M$40,'Yield &amp; Quality'!M21&lt;'Dockage Schedule'!$C$42,'Dockage Schedule'!$M$41,'Yield &amp; Quality'!M21&lt;'Dockage Schedule'!$C$43,'Dockage Schedule'!$M$42,'Yield &amp; Quality'!M21&lt;'Dockage Schedule'!$C$44,'Dockage Schedule'!$M$43,'Yield &amp; Quality'!M21&lt;'Dockage Schedule'!$C$45,'Dockage Schedule'!$M$44,'Yield &amp; Quality'!M21&lt;'Dockage Schedule'!$C$46,'Dockage Schedule'!$M$45,'Yield &amp; Quality'!M21&lt;'Dockage Schedule'!$C$47,'Dockage Schedule'!$M$46,'Yield &amp; Quality'!M21&lt;'Dockage Schedule'!$C$48,'Dockage Schedule'!$M$47,'Yield &amp; Quality'!M21&lt;'Dockage Schedule'!$C$49,'Dockage Schedule'!N51,'Yield &amp; Quality'!M21&gt;='Dockage Schedule'!$C$49,'Dockage Schedule'!$M$49)</f>
        <v>0</v>
      </c>
      <c r="I26" cm="1">
        <f t="array" ref="I26">_xlfn.IFS('Yield &amp; Quality'!N21&lt;'Dockage Schedule'!$C$29,0,'Yield &amp; Quality'!N21&lt;'Dockage Schedule'!$C$30,'Dockage Schedule'!$M$29,'Yield &amp; Quality'!N21&lt;'Dockage Schedule'!$C$31,'Dockage Schedule'!$M$30,'Yield &amp; Quality'!N21&lt;'Dockage Schedule'!$C$32,'Dockage Schedule'!$M$31,'Yield &amp; Quality'!N21&lt;'Dockage Schedule'!$C$33,'Dockage Schedule'!$M$32,'Yield &amp; Quality'!N21&lt;'Dockage Schedule'!$C$34,'Dockage Schedule'!$M$33,'Yield &amp; Quality'!N21&lt;'Dockage Schedule'!$C$35,'Dockage Schedule'!$M$34,'Yield &amp; Quality'!N21&lt;'Dockage Schedule'!$C$36,'Dockage Schedule'!$M$35,'Yield &amp; Quality'!N21&lt;'Dockage Schedule'!$C$37,'Dockage Schedule'!$M$36,'Yield &amp; Quality'!N21&lt;'Dockage Schedule'!$C$38,'Dockage Schedule'!$M$37,'Yield &amp; Quality'!N21&lt;'Dockage Schedule'!$C$39,'Dockage Schedule'!$M$38,'Yield &amp; Quality'!N21&lt;'Dockage Schedule'!$C$40,'Dockage Schedule'!$M$39,'Yield &amp; Quality'!N21&lt;'Dockage Schedule'!$C$41,'Dockage Schedule'!$M$40,'Yield &amp; Quality'!N21&lt;'Dockage Schedule'!$C$42,'Dockage Schedule'!$M$41,'Yield &amp; Quality'!N21&lt;'Dockage Schedule'!$C$43,'Dockage Schedule'!$M$42,'Yield &amp; Quality'!N21&lt;'Dockage Schedule'!$C$44,'Dockage Schedule'!$M$43,'Yield &amp; Quality'!N21&lt;'Dockage Schedule'!$C$45,'Dockage Schedule'!$M$44,'Yield &amp; Quality'!N21&lt;'Dockage Schedule'!$C$46,'Dockage Schedule'!$M$45,'Yield &amp; Quality'!N21&lt;'Dockage Schedule'!$C$47,'Dockage Schedule'!$M$46,'Yield &amp; Quality'!N21&lt;'Dockage Schedule'!$C$48,'Dockage Schedule'!$M$47,'Yield &amp; Quality'!N21&lt;'Dockage Schedule'!$C$49,'Dockage Schedule'!O51,'Yield &amp; Quality'!N21&gt;='Dockage Schedule'!$C$49,'Dockage Schedule'!$M$49)</f>
        <v>0</v>
      </c>
      <c r="J26" s="62" cm="1">
        <f t="array" ref="J26">_xlfn.IFS('Yield &amp; Quality'!O21&lt;'Dockage Schedule'!$C$29,0,'Yield &amp; Quality'!O21&lt;'Dockage Schedule'!$C$30,'Dockage Schedule'!$M$29,'Yield &amp; Quality'!O21&lt;'Dockage Schedule'!$C$31,'Dockage Schedule'!$M$30,'Yield &amp; Quality'!O21&lt;'Dockage Schedule'!$C$32,'Dockage Schedule'!$M$31,'Yield &amp; Quality'!O21&lt;'Dockage Schedule'!$C$33,'Dockage Schedule'!$M$32,'Yield &amp; Quality'!O21&lt;'Dockage Schedule'!$C$34,'Dockage Schedule'!$M$33,'Yield &amp; Quality'!O21&lt;'Dockage Schedule'!$C$35,'Dockage Schedule'!$M$34,'Yield &amp; Quality'!O21&lt;'Dockage Schedule'!$C$36,'Dockage Schedule'!$M$35,'Yield &amp; Quality'!O21&lt;'Dockage Schedule'!$C$37,'Dockage Schedule'!$M$36,'Yield &amp; Quality'!O21&lt;'Dockage Schedule'!$C$38,'Dockage Schedule'!$M$37,'Yield &amp; Quality'!O21&lt;'Dockage Schedule'!$C$39,'Dockage Schedule'!$M$38,'Yield &amp; Quality'!O21&lt;'Dockage Schedule'!$C$40,'Dockage Schedule'!$M$39,'Yield &amp; Quality'!O21&lt;'Dockage Schedule'!$C$41,'Dockage Schedule'!$M$40,'Yield &amp; Quality'!O21&lt;'Dockage Schedule'!$C$42,'Dockage Schedule'!$M$41,'Yield &amp; Quality'!O21&lt;'Dockage Schedule'!$C$43,'Dockage Schedule'!$M$42,'Yield &amp; Quality'!O21&lt;'Dockage Schedule'!$C$44,'Dockage Schedule'!$M$43,'Yield &amp; Quality'!O21&lt;'Dockage Schedule'!$C$45,'Dockage Schedule'!$M$44,'Yield &amp; Quality'!O21&lt;'Dockage Schedule'!$C$46,'Dockage Schedule'!$M$45,'Yield &amp; Quality'!O21&lt;'Dockage Schedule'!$C$47,'Dockage Schedule'!$M$46,'Yield &amp; Quality'!O21&lt;'Dockage Schedule'!$C$48,'Dockage Schedule'!$M$47,'Yield &amp; Quality'!O21&lt;'Dockage Schedule'!$C$49,'Dockage Schedule'!P51,'Yield &amp; Quality'!O21&gt;='Dockage Schedule'!$C$49,'Dockage Schedule'!$M$49)</f>
        <v>0</v>
      </c>
      <c r="L26" s="67" cm="1">
        <f t="array" ref="L26">_xlfn.IFS('Yield &amp; Quality'!Q21&gt;='Dockage Schedule'!$P$4,'Dockage Schedule'!$AA$4,'Yield &amp; Quality'!Q21&gt;='Dockage Schedule'!$P$5,'Dockage Schedule'!$AA$5,'Yield &amp; Quality'!Q21&gt;='Dockage Schedule'!$P$6,'Dockage Schedule'!$AA$6,'Yield &amp; Quality'!Q21&gt;='Dockage Schedule'!$P$7,'Dockage Schedule'!$AA$7,'Yield &amp; Quality'!Q21&gt;='Dockage Schedule'!$P$8,'Dockage Schedule'!$AA$8,'Yield &amp; Quality'!Q21&gt;='Dockage Schedule'!$P$9,'Dockage Schedule'!$AA$9,'Yield &amp; Quality'!Q21&gt;='Dockage Schedule'!$P$10,'Dockage Schedule'!$AA$10,'Yield &amp; Quality'!Q21&gt;='Dockage Schedule'!$P$11,'Dockage Schedule'!$AA$11,'Yield &amp; Quality'!Q21&gt;='Dockage Schedule'!$P$12,'Dockage Schedule'!$AA$12,'Yield &amp; Quality'!Q21&gt;='Dockage Schedule'!$P$13,'Dockage Schedule'!$AA$13,'Yield &amp; Quality'!Q21&gt;='Dockage Schedule'!$P$14,'Dockage Schedule'!$AA$14,'Yield &amp; Quality'!Q21&gt;='Dockage Schedule'!$P$15,'Dockage Schedule'!$AA$15,'Yield &amp; Quality'!Q21&gt;='Dockage Schedule'!$P$16,'Dockage Schedule'!$AA$16,'Yield &amp; Quality'!Q21&gt;='Dockage Schedule'!$P$17,'Dockage Schedule'!$AA$17,'Yield &amp; Quality'!Q21&gt;='Dockage Schedule'!$P$18,'Dockage Schedule'!$AA$18,'Yield &amp; Quality'!Q21&gt;='Dockage Schedule'!$P$19,'Dockage Schedule'!$AA$19,'Yield &amp; Quality'!Q21&gt;='Dockage Schedule'!$P$20,'Dockage Schedule'!$AA$20,'Yield &amp; Quality'!Q21&gt;='Dockage Schedule'!$P$21,'Dockage Schedule'!$AA$21,'Yield &amp; Quality'!Q21&gt;='Dockage Schedule'!$P$22,'Dockage Schedule'!$AA$22,'Yield &amp; Quality'!Q21&gt;='Dockage Schedule'!$P$23,'Dockage Schedule'!$AA$23,'Yield &amp; Quality'!Q21&gt;='Dockage Schedule'!$P$24,'Dockage Schedule'!$AA$24,'Yield &amp; Quality'!Q21&gt;='Dockage Schedule'!$P$25,'Dockage Schedule'!$AA$25,'Yield &amp; Quality'!Q21&gt;='Dockage Schedule'!$P$26,'Dockage Schedule'!$AA$26,'Yield &amp; Quality'!Q21&gt;='Dockage Schedule'!$P$27,'Dockage Schedule'!$AA$27,'Yield &amp; Quality'!Q21&lt;'Dockage Schedule'!$P$27,'Dockage Schedule'!$AA$27)+_xlfn.IFS('Yield &amp; Quality'!V21&lt;'Dockage Schedule'!$AD$4,'Dockage Schedule'!$AN$3,'Yield &amp; Quality'!V21&lt;'Dockage Schedule'!$AD$5,'Dockage Schedule'!$AN$4,'Yield &amp; Quality'!V21&lt;'Dockage Schedule'!$AD$6,'Dockage Schedule'!$AN$5,'Yield &amp; Quality'!V21&lt;'Dockage Schedule'!$AD$7,'Dockage Schedule'!$AN$6,'Yield &amp; Quality'!V21&lt;'Dockage Schedule'!$AD$8,'Dockage Schedule'!$AN$7,'Yield &amp; Quality'!V21&lt;'Dockage Schedule'!$AD$9,'Dockage Schedule'!$AN$8,'Yield &amp; Quality'!V21&lt;'Dockage Schedule'!$AD$10,'Dockage Schedule'!$AN$9,'Yield &amp; Quality'!V21&lt;'Dockage Schedule'!$AD$11,'Dockage Schedule'!$AN$10,'Yield &amp; Quality'!V21&lt;'Dockage Schedule'!$AD$12,'Dockage Schedule'!$AN$11,'Yield &amp; Quality'!V21&lt;'Dockage Schedule'!$AD$13,'Dockage Schedule'!$AN$12,'Yield &amp; Quality'!V21&lt;'Dockage Schedule'!$AD$14,'Dockage Schedule'!$AN$13,'Yield &amp; Quality'!V21&lt;'Dockage Schedule'!$AD$15,'Dockage Schedule'!$AN$14,'Yield &amp; Quality'!V21&lt;'Dockage Schedule'!$AD$16,'Dockage Schedule'!$AN$15,'Yield &amp; Quality'!V21&lt;'Dockage Schedule'!$AD$17,'Dockage Schedule'!$AN$16,'Yield &amp; Quality'!V21&lt;'Dockage Schedule'!$AD$18,'Dockage Schedule'!$AN$17,'Yield &amp; Quality'!V21&lt;'Dockage Schedule'!$AD$19,'Dockage Schedule'!$AN$18,'Yield &amp; Quality'!V21&lt;'Dockage Schedule'!$AD$20,'Dockage Schedule'!$AN$19,'Yield &amp; Quality'!V21&lt;'Dockage Schedule'!$AD$21,'Dockage Schedule'!$AN$20,'Yield &amp; Quality'!V21&lt;'Dockage Schedule'!$AD$21,'Dockage Schedule'!$AN$22,'Yield &amp; Quality'!V21&lt;'Dockage Schedule'!$AD$22,'Dockage Schedule'!$AN$23,'Yield &amp; Quality'!V21&lt;'Dockage Schedule'!$AD$24,'Dockage Schedule'!$AN$24,'Yield &amp; Quality'!V21&lt;'Dockage Schedule'!$AD$25,'Dockage Schedule'!$AN$24,'Yield &amp; Quality'!V21&gt;='Dockage Schedule'!$AD$25,-500)-_xlfn.IFS('Yield &amp; Quality'!L21&lt;'Dockage Schedule'!$C$4,0,'Yield &amp; Quality'!L21&lt;'Dockage Schedule'!$C$5,'Dockage Schedule'!$M$4,'Yield &amp; Quality'!L21&lt;'Dockage Schedule'!$C$6,'Dockage Schedule'!$M$5,'Yield &amp; Quality'!L21&lt;'Dockage Schedule'!$C$6,'Dockage Schedule'!$M$7,'Yield &amp; Quality'!L21&lt;'Dockage Schedule'!$C$7,'Dockage Schedule'!$M$8,'Yield &amp; Quality'!L21&lt;'Dockage Schedule'!$C$8,'Dockage Schedule'!$M$9,'Yield &amp; Quality'!L21&lt;'Dockage Schedule'!$C$10,'Dockage Schedule'!$M$9,'Yield &amp; Quality'!L21&lt;'Dockage Schedule'!$C$10,'Dockage Schedule'!$M$11,'Yield &amp; Quality'!L21&lt;'Dockage Schedule'!$C$12,'Dockage Schedule'!$M$11,'Yield &amp; Quality'!L21&lt;'Dockage Schedule'!$C$13,'Dockage Schedule'!$M$12,'Yield &amp; Quality'!L21&lt;'Dockage Schedule'!$C$14,'Dockage Schedule'!$M$13,'Yield &amp; Quality'!L21&lt;'Dockage Schedule'!$C$15,'Dockage Schedule'!$M$14,'Yield &amp; Quality'!L21&lt;'Dockage Schedule'!$C$16,'Dockage Schedule'!$M$15,'Yield &amp; Quality'!L21&lt;'Dockage Schedule'!$C$17,'Dockage Schedule'!$M$16,'Yield &amp; Quality'!L21&lt;'Dockage Schedule'!$C$18,'Dockage Schedule'!$M$17,'Yield &amp; Quality'!L21&lt;'Dockage Schedule'!$C$19,'Dockage Schedule'!$M$18,'Yield &amp; Quality'!L21&lt;'Dockage Schedule'!$C$20,'Dockage Schedule'!$M$19,'Yield &amp; Quality'!L21&lt;'Dockage Schedule'!$C$21,'Dockage Schedule'!$M$20,'Yield &amp; Quality'!L21&lt;'Dockage Schedule'!$C$22,'Dockage Schedule'!$M$21,'Yield &amp; Quality'!L21&lt;'Dockage Schedule'!$C$23,'Dockage Schedule'!$M$22,'Yield &amp; Quality'!L21&lt;'Dockage Schedule'!$C$24,'Dockage Schedule'!$M$23,'Yield &amp; Quality'!L21&gt;='Dockage Schedule'!C27,'Dockage Schedule'!M27)</f>
        <v>-0.63</v>
      </c>
      <c r="M26" s="29" cm="1">
        <f t="array" ref="M26">_xlfn.IFS('Yield &amp; Quality'!R21&gt;='Dockage Schedule'!$P$4,'Dockage Schedule'!$AA$4,'Yield &amp; Quality'!R21&gt;='Dockage Schedule'!$P$5,'Dockage Schedule'!$AA$5,'Yield &amp; Quality'!R21&gt;='Dockage Schedule'!$P$6,'Dockage Schedule'!$AA$6,'Yield &amp; Quality'!R21&gt;='Dockage Schedule'!$P$7,'Dockage Schedule'!$AA$7,'Yield &amp; Quality'!R21&gt;='Dockage Schedule'!$P$8,'Dockage Schedule'!$AA$8,'Yield &amp; Quality'!R21&gt;='Dockage Schedule'!$P$9,'Dockage Schedule'!$AA$9,'Yield &amp; Quality'!R21&gt;='Dockage Schedule'!$P$10,'Dockage Schedule'!$AA$10,'Yield &amp; Quality'!R21&gt;='Dockage Schedule'!$P$11,'Dockage Schedule'!$AA$11,'Yield &amp; Quality'!R21&gt;='Dockage Schedule'!$P$12,'Dockage Schedule'!$AA$12,'Yield &amp; Quality'!R21&gt;='Dockage Schedule'!$P$13,'Dockage Schedule'!$AA$13,'Yield &amp; Quality'!R21&gt;='Dockage Schedule'!$P$14,'Dockage Schedule'!$AA$14,'Yield &amp; Quality'!R21&gt;='Dockage Schedule'!$P$15,'Dockage Schedule'!$AA$15,'Yield &amp; Quality'!R21&gt;='Dockage Schedule'!$P$16,'Dockage Schedule'!$AA$16,'Yield &amp; Quality'!R21&gt;='Dockage Schedule'!$P$17,'Dockage Schedule'!$AA$17,'Yield &amp; Quality'!R21&gt;='Dockage Schedule'!$P$18,'Dockage Schedule'!$AA$18,'Yield &amp; Quality'!R21&gt;='Dockage Schedule'!$P$19,'Dockage Schedule'!$AA$19,'Yield &amp; Quality'!R21&gt;='Dockage Schedule'!$P$20,'Dockage Schedule'!$AA$20,'Yield &amp; Quality'!R21&gt;='Dockage Schedule'!$P$21,'Dockage Schedule'!$AA$21,'Yield &amp; Quality'!R21&gt;='Dockage Schedule'!$P$22,'Dockage Schedule'!$AA$22,'Yield &amp; Quality'!R21&gt;='Dockage Schedule'!$P$23,'Dockage Schedule'!$AA$23,'Yield &amp; Quality'!R21&gt;='Dockage Schedule'!$P$24,'Dockage Schedule'!$AA$24,'Yield &amp; Quality'!R21&gt;='Dockage Schedule'!$P$25,'Dockage Schedule'!$AA$25,'Yield &amp; Quality'!R21&gt;='Dockage Schedule'!$P$26,'Dockage Schedule'!$AA$26,'Yield &amp; Quality'!R21&gt;='Dockage Schedule'!$P$27,'Dockage Schedule'!$AA$27,'Yield &amp; Quality'!R21&lt;'Dockage Schedule'!$P$27,'Dockage Schedule'!$AA$27)+_xlfn.IFS('Yield &amp; Quality'!W21&lt;'Dockage Schedule'!$AD$4,'Dockage Schedule'!$AN$3,'Yield &amp; Quality'!W21&lt;'Dockage Schedule'!$AD$5,'Dockage Schedule'!$AN$4,'Yield &amp; Quality'!W21&lt;'Dockage Schedule'!$AD$6,'Dockage Schedule'!$AN$5,'Yield &amp; Quality'!W21&lt;'Dockage Schedule'!$AD$7,'Dockage Schedule'!$AN$6,'Yield &amp; Quality'!W21&lt;'Dockage Schedule'!$AD$8,'Dockage Schedule'!$AN$7,'Yield &amp; Quality'!W21&lt;'Dockage Schedule'!$AD$9,'Dockage Schedule'!$AN$8,'Yield &amp; Quality'!W21&lt;'Dockage Schedule'!$AD$10,'Dockage Schedule'!$AN$9,'Yield &amp; Quality'!W21&lt;'Dockage Schedule'!$AD$11,'Dockage Schedule'!$AN$10,'Yield &amp; Quality'!W21&lt;'Dockage Schedule'!$AD$12,'Dockage Schedule'!$AN$11,'Yield &amp; Quality'!W21&lt;'Dockage Schedule'!$AD$13,'Dockage Schedule'!$AN$12,'Yield &amp; Quality'!W21&lt;'Dockage Schedule'!$AD$14,'Dockage Schedule'!$AN$13,'Yield &amp; Quality'!W21&lt;'Dockage Schedule'!$AD$15,'Dockage Schedule'!$AN$14,'Yield &amp; Quality'!W21&lt;'Dockage Schedule'!$AD$16,'Dockage Schedule'!$AN$15,'Yield &amp; Quality'!W21&lt;'Dockage Schedule'!$AD$17,'Dockage Schedule'!$AN$16,'Yield &amp; Quality'!W21&lt;'Dockage Schedule'!$AD$18,'Dockage Schedule'!$AN$17,'Yield &amp; Quality'!W21&lt;'Dockage Schedule'!$AD$19,'Dockage Schedule'!$AN$18,'Yield &amp; Quality'!W21&lt;'Dockage Schedule'!$AD$20,'Dockage Schedule'!$AN$19,'Yield &amp; Quality'!W21&lt;'Dockage Schedule'!$AD$21,'Dockage Schedule'!$AN$20,'Yield &amp; Quality'!W21&lt;'Dockage Schedule'!$AD$21,'Dockage Schedule'!$AN$22,'Yield &amp; Quality'!W21&lt;'Dockage Schedule'!$AD$22,'Dockage Schedule'!$AN$23,'Yield &amp; Quality'!W21&lt;'Dockage Schedule'!$AD$24,'Dockage Schedule'!$AN$24,'Yield &amp; Quality'!W21&lt;'Dockage Schedule'!$AD$25,'Dockage Schedule'!$AN$24,'Yield &amp; Quality'!W21&gt;='Dockage Schedule'!$AD$25,-500)-_xlfn.IFS('Yield &amp; Quality'!M21&lt;'Dockage Schedule'!$C$4,0,'Yield &amp; Quality'!M21&lt;'Dockage Schedule'!$C$5,'Dockage Schedule'!$M$4,'Yield &amp; Quality'!M21&lt;'Dockage Schedule'!$C$6,'Dockage Schedule'!$M$5,'Yield &amp; Quality'!M21&lt;'Dockage Schedule'!$C$6,'Dockage Schedule'!$M$7,'Yield &amp; Quality'!M21&lt;'Dockage Schedule'!$C$7,'Dockage Schedule'!$M$8,'Yield &amp; Quality'!M21&lt;'Dockage Schedule'!$C$8,'Dockage Schedule'!$M$9,'Yield &amp; Quality'!M21&lt;'Dockage Schedule'!$C$10,'Dockage Schedule'!$M$9,'Yield &amp; Quality'!M21&lt;'Dockage Schedule'!$C$10,'Dockage Schedule'!$M$11,'Yield &amp; Quality'!M21&lt;'Dockage Schedule'!$C$12,'Dockage Schedule'!$M$11,'Yield &amp; Quality'!M21&lt;'Dockage Schedule'!$C$13,'Dockage Schedule'!$M$12,'Yield &amp; Quality'!M21&lt;'Dockage Schedule'!$C$14,'Dockage Schedule'!$M$13,'Yield &amp; Quality'!M21&lt;'Dockage Schedule'!$C$15,'Dockage Schedule'!$M$14,'Yield &amp; Quality'!M21&lt;'Dockage Schedule'!$C$16,'Dockage Schedule'!$M$15,'Yield &amp; Quality'!M21&lt;'Dockage Schedule'!$C$17,'Dockage Schedule'!$M$16,'Yield &amp; Quality'!M21&lt;'Dockage Schedule'!$C$18,'Dockage Schedule'!$M$17,'Yield &amp; Quality'!M21&lt;'Dockage Schedule'!$C$19,'Dockage Schedule'!$M$18,'Yield &amp; Quality'!M21&lt;'Dockage Schedule'!$C$20,'Dockage Schedule'!$M$19,'Yield &amp; Quality'!M21&lt;'Dockage Schedule'!$C$21,'Dockage Schedule'!$M$20,'Yield &amp; Quality'!M21&lt;'Dockage Schedule'!$C$22,'Dockage Schedule'!$M$21,'Yield &amp; Quality'!M21&lt;'Dockage Schedule'!$C$23,'Dockage Schedule'!$M$22,'Yield &amp; Quality'!M21&lt;'Dockage Schedule'!$C$24,'Dockage Schedule'!$M$23,'Yield &amp; Quality'!M21&gt;='Dockage Schedule'!D27,'Dockage Schedule'!N27)</f>
        <v>-0.03</v>
      </c>
      <c r="N26" s="29" cm="1">
        <f t="array" ref="N26">_xlfn.IFS('Yield &amp; Quality'!S21&gt;='Dockage Schedule'!$P$4,'Dockage Schedule'!$AA$4,'Yield &amp; Quality'!S21&gt;='Dockage Schedule'!$P$5,'Dockage Schedule'!$AA$5,'Yield &amp; Quality'!S21&gt;='Dockage Schedule'!$P$6,'Dockage Schedule'!$AA$6,'Yield &amp; Quality'!S21&gt;='Dockage Schedule'!$P$7,'Dockage Schedule'!$AA$7,'Yield &amp; Quality'!S21&gt;='Dockage Schedule'!$P$8,'Dockage Schedule'!$AA$8,'Yield &amp; Quality'!S21&gt;='Dockage Schedule'!$P$9,'Dockage Schedule'!$AA$9,'Yield &amp; Quality'!S21&gt;='Dockage Schedule'!$P$10,'Dockage Schedule'!$AA$10,'Yield &amp; Quality'!S21&gt;='Dockage Schedule'!$P$11,'Dockage Schedule'!$AA$11,'Yield &amp; Quality'!S21&gt;='Dockage Schedule'!$P$12,'Dockage Schedule'!$AA$12,'Yield &amp; Quality'!S21&gt;='Dockage Schedule'!$P$13,'Dockage Schedule'!$AA$13,'Yield &amp; Quality'!S21&gt;='Dockage Schedule'!$P$14,'Dockage Schedule'!$AA$14,'Yield &amp; Quality'!S21&gt;='Dockage Schedule'!$P$15,'Dockage Schedule'!$AA$15,'Yield &amp; Quality'!S21&gt;='Dockage Schedule'!$P$16,'Dockage Schedule'!$AA$16,'Yield &amp; Quality'!S21&gt;='Dockage Schedule'!$P$17,'Dockage Schedule'!$AA$17,'Yield &amp; Quality'!S21&gt;='Dockage Schedule'!$P$18,'Dockage Schedule'!$AA$18,'Yield &amp; Quality'!S21&gt;='Dockage Schedule'!$P$19,'Dockage Schedule'!$AA$19,'Yield &amp; Quality'!S21&gt;='Dockage Schedule'!$P$20,'Dockage Schedule'!$AA$20,'Yield &amp; Quality'!S21&gt;='Dockage Schedule'!$P$21,'Dockage Schedule'!$AA$21,'Yield &amp; Quality'!S21&gt;='Dockage Schedule'!$P$22,'Dockage Schedule'!$AA$22,'Yield &amp; Quality'!S21&gt;='Dockage Schedule'!$P$23,'Dockage Schedule'!$AA$23,'Yield &amp; Quality'!S21&gt;='Dockage Schedule'!$P$24,'Dockage Schedule'!$AA$24,'Yield &amp; Quality'!S21&gt;='Dockage Schedule'!$P$25,'Dockage Schedule'!$AA$25,'Yield &amp; Quality'!S21&gt;='Dockage Schedule'!$P$26,'Dockage Schedule'!$AA$26,'Yield &amp; Quality'!S21&gt;='Dockage Schedule'!$P$27,'Dockage Schedule'!$AA$27,'Yield &amp; Quality'!S21&lt;'Dockage Schedule'!$P$27,'Dockage Schedule'!$AA$27)+_xlfn.IFS('Yield &amp; Quality'!X21&lt;'Dockage Schedule'!$AD$4,'Dockage Schedule'!$AN$3,'Yield &amp; Quality'!X21&lt;'Dockage Schedule'!$AD$5,'Dockage Schedule'!$AN$4,'Yield &amp; Quality'!X21&lt;'Dockage Schedule'!$AD$6,'Dockage Schedule'!$AN$5,'Yield &amp; Quality'!X21&lt;'Dockage Schedule'!$AD$7,'Dockage Schedule'!$AN$6,'Yield &amp; Quality'!X21&lt;'Dockage Schedule'!$AD$8,'Dockage Schedule'!$AN$7,'Yield &amp; Quality'!X21&lt;'Dockage Schedule'!$AD$9,'Dockage Schedule'!$AN$8,'Yield &amp; Quality'!X21&lt;'Dockage Schedule'!$AD$10,'Dockage Schedule'!$AN$9,'Yield &amp; Quality'!X21&lt;'Dockage Schedule'!$AD$11,'Dockage Schedule'!$AN$10,'Yield &amp; Quality'!X21&lt;'Dockage Schedule'!$AD$12,'Dockage Schedule'!$AN$11,'Yield &amp; Quality'!X21&lt;'Dockage Schedule'!$AD$13,'Dockage Schedule'!$AN$12,'Yield &amp; Quality'!X21&lt;'Dockage Schedule'!$AD$14,'Dockage Schedule'!$AN$13,'Yield &amp; Quality'!X21&lt;'Dockage Schedule'!$AD$15,'Dockage Schedule'!$AN$14,'Yield &amp; Quality'!X21&lt;'Dockage Schedule'!$AD$16,'Dockage Schedule'!$AN$15,'Yield &amp; Quality'!X21&lt;'Dockage Schedule'!$AD$17,'Dockage Schedule'!$AN$16,'Yield &amp; Quality'!X21&lt;'Dockage Schedule'!$AD$18,'Dockage Schedule'!$AN$17,'Yield &amp; Quality'!X21&lt;'Dockage Schedule'!$AD$19,'Dockage Schedule'!$AN$18,'Yield &amp; Quality'!X21&lt;'Dockage Schedule'!$AD$20,'Dockage Schedule'!$AN$19,'Yield &amp; Quality'!X21&lt;'Dockage Schedule'!$AD$21,'Dockage Schedule'!$AN$20,'Yield &amp; Quality'!X21&lt;'Dockage Schedule'!$AD$21,'Dockage Schedule'!$AN$22,'Yield &amp; Quality'!X21&lt;'Dockage Schedule'!$AD$22,'Dockage Schedule'!$AN$23,'Yield &amp; Quality'!X21&lt;'Dockage Schedule'!$AD$24,'Dockage Schedule'!$AN$24,'Yield &amp; Quality'!X21&lt;'Dockage Schedule'!$AD$25,'Dockage Schedule'!$AN$24,'Yield &amp; Quality'!X21&gt;='Dockage Schedule'!$AD$25,-500)-_xlfn.IFS('Yield &amp; Quality'!N21&lt;'Dockage Schedule'!$C$4,0,'Yield &amp; Quality'!N21&lt;'Dockage Schedule'!$C$5,'Dockage Schedule'!$M$4,'Yield &amp; Quality'!N21&lt;'Dockage Schedule'!$C$6,'Dockage Schedule'!$M$5,'Yield &amp; Quality'!N21&lt;'Dockage Schedule'!$C$6,'Dockage Schedule'!$M$7,'Yield &amp; Quality'!N21&lt;'Dockage Schedule'!$C$7,'Dockage Schedule'!$M$8,'Yield &amp; Quality'!N21&lt;'Dockage Schedule'!$C$8,'Dockage Schedule'!$M$9,'Yield &amp; Quality'!N21&lt;'Dockage Schedule'!$C$10,'Dockage Schedule'!$M$9,'Yield &amp; Quality'!N21&lt;'Dockage Schedule'!$C$10,'Dockage Schedule'!$M$11,'Yield &amp; Quality'!N21&lt;'Dockage Schedule'!$C$12,'Dockage Schedule'!$M$11,'Yield &amp; Quality'!N21&lt;'Dockage Schedule'!$C$13,'Dockage Schedule'!$M$12,'Yield &amp; Quality'!N21&lt;'Dockage Schedule'!$C$14,'Dockage Schedule'!$M$13,'Yield &amp; Quality'!N21&lt;'Dockage Schedule'!$C$15,'Dockage Schedule'!$M$14,'Yield &amp; Quality'!N21&lt;'Dockage Schedule'!$C$16,'Dockage Schedule'!$M$15,'Yield &amp; Quality'!N21&lt;'Dockage Schedule'!$C$17,'Dockage Schedule'!$M$16,'Yield &amp; Quality'!N21&lt;'Dockage Schedule'!$C$18,'Dockage Schedule'!$M$17,'Yield &amp; Quality'!N21&lt;'Dockage Schedule'!$C$19,'Dockage Schedule'!$M$18,'Yield &amp; Quality'!N21&lt;'Dockage Schedule'!$C$20,'Dockage Schedule'!$M$19,'Yield &amp; Quality'!N21&lt;'Dockage Schedule'!$C$21,'Dockage Schedule'!$M$20,'Yield &amp; Quality'!N21&lt;'Dockage Schedule'!$C$22,'Dockage Schedule'!$M$21,'Yield &amp; Quality'!N21&lt;'Dockage Schedule'!$C$23,'Dockage Schedule'!$M$22,'Yield &amp; Quality'!N21&lt;'Dockage Schedule'!$C$24,'Dockage Schedule'!$M$23,'Yield &amp; Quality'!N21&gt;='Dockage Schedule'!E27,'Dockage Schedule'!O27)</f>
        <v>-0.26</v>
      </c>
      <c r="O26" s="68" cm="1">
        <f t="array" ref="O26">_xlfn.IFS('Yield &amp; Quality'!T21&gt;='Dockage Schedule'!$P$4,'Dockage Schedule'!$AA$4,'Yield &amp; Quality'!T21&gt;='Dockage Schedule'!$P$5,'Dockage Schedule'!$AA$5,'Yield &amp; Quality'!T21&gt;='Dockage Schedule'!$P$6,'Dockage Schedule'!$AA$6,'Yield &amp; Quality'!T21&gt;='Dockage Schedule'!$P$7,'Dockage Schedule'!$AA$7,'Yield &amp; Quality'!T21&gt;='Dockage Schedule'!$P$8,'Dockage Schedule'!$AA$8,'Yield &amp; Quality'!T21&gt;='Dockage Schedule'!$P$9,'Dockage Schedule'!$AA$9,'Yield &amp; Quality'!T21&gt;='Dockage Schedule'!$P$10,'Dockage Schedule'!$AA$10,'Yield &amp; Quality'!T21&gt;='Dockage Schedule'!$P$11,'Dockage Schedule'!$AA$11,'Yield &amp; Quality'!T21&gt;='Dockage Schedule'!$P$12,'Dockage Schedule'!$AA$12,'Yield &amp; Quality'!T21&gt;='Dockage Schedule'!$P$13,'Dockage Schedule'!$AA$13,'Yield &amp; Quality'!T21&gt;='Dockage Schedule'!$P$14,'Dockage Schedule'!$AA$14,'Yield &amp; Quality'!T21&gt;='Dockage Schedule'!$P$15,'Dockage Schedule'!$AA$15,'Yield &amp; Quality'!T21&gt;='Dockage Schedule'!$P$16,'Dockage Schedule'!$AA$16,'Yield &amp; Quality'!T21&gt;='Dockage Schedule'!$P$17,'Dockage Schedule'!$AA$17,'Yield &amp; Quality'!T21&gt;='Dockage Schedule'!$P$18,'Dockage Schedule'!$AA$18,'Yield &amp; Quality'!T21&gt;='Dockage Schedule'!$P$19,'Dockage Schedule'!$AA$19,'Yield &amp; Quality'!T21&gt;='Dockage Schedule'!$P$20,'Dockage Schedule'!$AA$20,'Yield &amp; Quality'!T21&gt;='Dockage Schedule'!$P$21,'Dockage Schedule'!$AA$21,'Yield &amp; Quality'!T21&gt;='Dockage Schedule'!$P$22,'Dockage Schedule'!$AA$22,'Yield &amp; Quality'!T21&gt;='Dockage Schedule'!$P$23,'Dockage Schedule'!$AA$23,'Yield &amp; Quality'!T21&gt;='Dockage Schedule'!$P$24,'Dockage Schedule'!$AA$24,'Yield &amp; Quality'!T21&gt;='Dockage Schedule'!$P$25,'Dockage Schedule'!$AA$25,'Yield &amp; Quality'!T21&gt;='Dockage Schedule'!$P$26,'Dockage Schedule'!$AA$26,'Yield &amp; Quality'!T21&gt;='Dockage Schedule'!$P$27,'Dockage Schedule'!$AA$27,'Yield &amp; Quality'!T21&lt;'Dockage Schedule'!$P$27,'Dockage Schedule'!$AA$27)+_xlfn.IFS('Yield &amp; Quality'!Y21&lt;'Dockage Schedule'!$AD$4,'Dockage Schedule'!$AN$3,'Yield &amp; Quality'!Y21&lt;'Dockage Schedule'!$AD$5,'Dockage Schedule'!$AN$4,'Yield &amp; Quality'!Y21&lt;'Dockage Schedule'!$AD$6,'Dockage Schedule'!$AN$5,'Yield &amp; Quality'!Y21&lt;'Dockage Schedule'!$AD$7,'Dockage Schedule'!$AN$6,'Yield &amp; Quality'!Y21&lt;'Dockage Schedule'!$AD$8,'Dockage Schedule'!$AN$7,'Yield &amp; Quality'!Y21&lt;'Dockage Schedule'!$AD$9,'Dockage Schedule'!$AN$8,'Yield &amp; Quality'!Y21&lt;'Dockage Schedule'!$AD$10,'Dockage Schedule'!$AN$9,'Yield &amp; Quality'!Y21&lt;'Dockage Schedule'!$AD$11,'Dockage Schedule'!$AN$10,'Yield &amp; Quality'!Y21&lt;'Dockage Schedule'!$AD$12,'Dockage Schedule'!$AN$11,'Yield &amp; Quality'!Y21&lt;'Dockage Schedule'!$AD$13,'Dockage Schedule'!$AN$12,'Yield &amp; Quality'!Y21&lt;'Dockage Schedule'!$AD$14,'Dockage Schedule'!$AN$13,'Yield &amp; Quality'!Y21&lt;'Dockage Schedule'!$AD$15,'Dockage Schedule'!$AN$14,'Yield &amp; Quality'!Y21&lt;'Dockage Schedule'!$AD$16,'Dockage Schedule'!$AN$15,'Yield &amp; Quality'!Y21&lt;'Dockage Schedule'!$AD$17,'Dockage Schedule'!$AN$16,'Yield &amp; Quality'!Y21&lt;'Dockage Schedule'!$AD$18,'Dockage Schedule'!$AN$17,'Yield &amp; Quality'!Y21&lt;'Dockage Schedule'!$AD$19,'Dockage Schedule'!$AN$18,'Yield &amp; Quality'!Y21&lt;'Dockage Schedule'!$AD$20,'Dockage Schedule'!$AN$19,'Yield &amp; Quality'!Y21&lt;'Dockage Schedule'!$AD$21,'Dockage Schedule'!$AN$20,'Yield &amp; Quality'!Y21&lt;'Dockage Schedule'!$AD$21,'Dockage Schedule'!$AN$22,'Yield &amp; Quality'!Y21&lt;'Dockage Schedule'!$AD$22,'Dockage Schedule'!$AN$23,'Yield &amp; Quality'!Y21&lt;'Dockage Schedule'!$AD$24,'Dockage Schedule'!$AN$24,'Yield &amp; Quality'!Y21&lt;'Dockage Schedule'!$AD$25,'Dockage Schedule'!$AN$24,'Yield &amp; Quality'!Y21&gt;='Dockage Schedule'!$AD$25,-500)-_xlfn.IFS('Yield &amp; Quality'!O21&lt;'Dockage Schedule'!$C$4,0,'Yield &amp; Quality'!O21&lt;'Dockage Schedule'!$C$5,'Dockage Schedule'!$M$4,'Yield &amp; Quality'!O21&lt;'Dockage Schedule'!$C$6,'Dockage Schedule'!$M$5,'Yield &amp; Quality'!O21&lt;'Dockage Schedule'!$C$6,'Dockage Schedule'!$M$7,'Yield &amp; Quality'!O21&lt;'Dockage Schedule'!$C$7,'Dockage Schedule'!$M$8,'Yield &amp; Quality'!O21&lt;'Dockage Schedule'!$C$8,'Dockage Schedule'!$M$9,'Yield &amp; Quality'!O21&lt;'Dockage Schedule'!$C$10,'Dockage Schedule'!$M$9,'Yield &amp; Quality'!O21&lt;'Dockage Schedule'!$C$10,'Dockage Schedule'!$M$11,'Yield &amp; Quality'!O21&lt;'Dockage Schedule'!$C$12,'Dockage Schedule'!$M$11,'Yield &amp; Quality'!O21&lt;'Dockage Schedule'!$C$13,'Dockage Schedule'!$M$12,'Yield &amp; Quality'!O21&lt;'Dockage Schedule'!$C$14,'Dockage Schedule'!$M$13,'Yield &amp; Quality'!O21&lt;'Dockage Schedule'!$C$15,'Dockage Schedule'!$M$14,'Yield &amp; Quality'!O21&lt;'Dockage Schedule'!$C$16,'Dockage Schedule'!$M$15,'Yield &amp; Quality'!O21&lt;'Dockage Schedule'!$C$17,'Dockage Schedule'!$M$16,'Yield &amp; Quality'!O21&lt;'Dockage Schedule'!$C$18,'Dockage Schedule'!$M$17,'Yield &amp; Quality'!O21&lt;'Dockage Schedule'!$C$19,'Dockage Schedule'!$M$18,'Yield &amp; Quality'!O21&lt;'Dockage Schedule'!$C$20,'Dockage Schedule'!$M$19,'Yield &amp; Quality'!O21&lt;'Dockage Schedule'!$C$21,'Dockage Schedule'!$M$20,'Yield &amp; Quality'!O21&lt;'Dockage Schedule'!$C$22,'Dockage Schedule'!$M$21,'Yield &amp; Quality'!O21&lt;'Dockage Schedule'!$C$23,'Dockage Schedule'!$M$22,'Yield &amp; Quality'!O21&lt;'Dockage Schedule'!$C$24,'Dockage Schedule'!$M$23,'Yield &amp; Quality'!O21&gt;='Dockage Schedule'!F27,'Dockage Schedule'!P27)</f>
        <v>-0.03</v>
      </c>
      <c r="Q26" s="66">
        <f>(('Yield &amp; Quality'!G21*((100-'Partial Returns'!G26)/100))*($C$3+L26))+($C$4*'Yield &amp; Quality'!AA21)</f>
        <v>725.125816571261</v>
      </c>
      <c r="R26" s="7">
        <f>(('Yield &amp; Quality'!H21*((100-'Partial Returns'!H26)/100))*($C$3+M26))+($C$4*'Yield &amp; Quality'!AB21)</f>
        <v>863.85263766540868</v>
      </c>
      <c r="S26" s="7">
        <f>(('Yield &amp; Quality'!I21*((100-'Partial Returns'!I26)/100))*($C$3+N26))+($C$4*'Yield &amp; Quality'!AC21)</f>
        <v>989.43916954207975</v>
      </c>
      <c r="T26" s="8">
        <f>(('Yield &amp; Quality'!J21*((100-'Partial Returns'!J26)/100))*($C$3+O26))+($C$4*'Yield &amp; Quality'!AD21)</f>
        <v>1024.3181053769727</v>
      </c>
      <c r="U26" s="5"/>
      <c r="V26" s="66" cm="1">
        <f t="array" ref="V26">_xlfn.IFS('Yield &amp; Quality'!B21='Treatment Costs'!$A$3,'Treatment Costs'!$K$3,'Yield &amp; Quality'!B21='Treatment Costs'!$A$4,'Treatment Costs'!$K$4,'Yield &amp; Quality'!B21='Treatment Costs'!$A$5,'Treatment Costs'!$K$5,'Yield &amp; Quality'!B21='Treatment Costs'!$A$6,'Treatment Costs'!$K$6,'Yield &amp; Quality'!B21='Treatment Costs'!$A$7,'Treatment Costs'!$K$7,'Yield &amp; Quality'!B21='Treatment Costs'!$A$8,'Treatment Costs'!$K$8,'Yield &amp; Quality'!B21='Treatment Costs'!$A$9,'Treatment Costs'!$K$9,'Yield &amp; Quality'!B21='Treatment Costs'!$A$10,'Treatment Costs'!$K$10,'Yield &amp; Quality'!B21='Treatment Costs'!$A$11,'Treatment Costs'!$K$11,'Yield &amp; Quality'!B21='Treatment Costs'!$A$12,'Treatment Costs'!$K$12,'Yield &amp; Quality'!B21='Treatment Costs'!$A$13,'Treatment Costs'!$K$13,'Yield &amp; Quality'!B21='Treatment Costs'!$A$14,'Treatment Costs'!$K$14,'Yield &amp; Quality'!B21='Treatment Costs'!$A$15,'Treatment Costs'!$K$15,'Yield &amp; Quality'!B21='Treatment Costs'!$A$16,'Treatment Costs'!$K$16)</f>
        <v>162.64017857142858</v>
      </c>
      <c r="W26" s="7" cm="1">
        <f t="array" ref="W26">_xlfn.IFS('Yield &amp; Quality'!C21='Treatment Costs'!$A$3,'Treatment Costs'!$W$3,'Yield &amp; Quality'!C21='Treatment Costs'!$A$4,'Treatment Costs'!$W$4,'Yield &amp; Quality'!C21='Treatment Costs'!$A$5,'Treatment Costs'!$W$5,'Yield &amp; Quality'!C21='Treatment Costs'!$A$6,'Treatment Costs'!$W$6,'Yield &amp; Quality'!C21='Treatment Costs'!$A$7,'Treatment Costs'!$W$7,'Yield &amp; Quality'!C21='Treatment Costs'!$A$8,'Treatment Costs'!$W$8,'Yield &amp; Quality'!C21='Treatment Costs'!$A$9,'Treatment Costs'!$W$9,'Yield &amp; Quality'!C21='Treatment Costs'!$A$10,'Treatment Costs'!$W$10,'Yield &amp; Quality'!C21='Treatment Costs'!$A$11,'Treatment Costs'!$W$11,'Yield &amp; Quality'!C21='Treatment Costs'!$A$12,'Treatment Costs'!$W$12,'Yield &amp; Quality'!C21='Treatment Costs'!$A$13,'Treatment Costs'!$W$13,'Yield &amp; Quality'!C21='Treatment Costs'!$A$14,'Treatment Costs'!$W$14,'Yield &amp; Quality'!C21='Treatment Costs'!$A$15,'Treatment Costs'!$W$15,'Yield &amp; Quality'!C21='Treatment Costs'!$A$16,'Treatment Costs'!$W$16)</f>
        <v>110.26785714285714</v>
      </c>
      <c r="X26" s="7" cm="1">
        <f t="array" ref="X26">_xlfn.IFS('Yield &amp; Quality'!D21='Treatment Costs'!$A$3,'Treatment Costs'!$K$3,'Yield &amp; Quality'!D21='Treatment Costs'!$A$4,'Treatment Costs'!$K$4,'Yield &amp; Quality'!D21='Treatment Costs'!$A$5,'Treatment Costs'!$K$5,'Yield &amp; Quality'!D21='Treatment Costs'!$A$6,'Treatment Costs'!$K$6,'Yield &amp; Quality'!D21='Treatment Costs'!$A$7,'Treatment Costs'!$K$7,'Yield &amp; Quality'!D21='Treatment Costs'!$A$8,'Treatment Costs'!$K$8,'Yield &amp; Quality'!D21='Treatment Costs'!$A$9,'Treatment Costs'!$K$9,'Yield &amp; Quality'!D21='Treatment Costs'!$A$10,'Treatment Costs'!$K$10,'Yield &amp; Quality'!D21='Treatment Costs'!$A$11,'Treatment Costs'!$K$11,'Yield &amp; Quality'!D21='Treatment Costs'!$A$12,'Treatment Costs'!$K$12,'Yield &amp; Quality'!D21='Treatment Costs'!$A$13,'Treatment Costs'!$K$13,'Yield &amp; Quality'!D21='Treatment Costs'!$A$14,'Treatment Costs'!$K$14,'Yield &amp; Quality'!D21='Treatment Costs'!$A$15,'Treatment Costs'!$K$15,'Yield &amp; Quality'!D21='Treatment Costs'!$A$16,'Treatment Costs'!$K$16)</f>
        <v>114.01785714285714</v>
      </c>
      <c r="Y26" s="8" cm="1">
        <f t="array" ref="Y26">_xlfn.IFS('Yield &amp; Quality'!E21='Treatment Costs'!$A$3,'Treatment Costs'!$W$3,'Yield &amp; Quality'!E21='Treatment Costs'!$A$4,'Treatment Costs'!$W$4,'Yield &amp; Quality'!E21='Treatment Costs'!$A$5,'Treatment Costs'!$W$5,'Yield &amp; Quality'!E21='Treatment Costs'!$A$6,'Treatment Costs'!$W$6,'Yield &amp; Quality'!E21='Treatment Costs'!$A$7,'Treatment Costs'!$W$7,'Yield &amp; Quality'!E21='Treatment Costs'!$A$8,'Treatment Costs'!$W$8,'Yield &amp; Quality'!E21='Treatment Costs'!$A$9,'Treatment Costs'!$W$9,'Yield &amp; Quality'!E21='Treatment Costs'!$A$10,'Treatment Costs'!$W$10,'Yield &amp; Quality'!E21='Treatment Costs'!$A$11,'Treatment Costs'!$W$11,'Yield &amp; Quality'!E21='Treatment Costs'!$A$12,'Treatment Costs'!$W$12,'Yield &amp; Quality'!E21='Treatment Costs'!$A$13,'Treatment Costs'!$W$13,'Yield &amp; Quality'!E21='Treatment Costs'!$A$14,'Treatment Costs'!$W$14,'Yield &amp; Quality'!E21='Treatment Costs'!$A$15,'Treatment Costs'!$W$15,'Yield &amp; Quality'!E21='Treatment Costs'!$A$16,'Treatment Costs'!$W$16)</f>
        <v>175.04642857142858</v>
      </c>
      <c r="AA26" s="66">
        <f>(('Yield &amp; Quality'!G21*((100-'Partial Returns'!G26)/100))*($C$3+L26))+($C$4*'Yield &amp; Quality'!AA21)-V26</f>
        <v>562.48563799983242</v>
      </c>
      <c r="AB26" s="7">
        <f>(('Yield &amp; Quality'!H21*((100-'Partial Returns'!H26)/100))*($C$3+M26))+($C$4*'Yield &amp; Quality'!AB21)-W26</f>
        <v>753.58478052255157</v>
      </c>
      <c r="AC26" s="7">
        <f>(('Yield &amp; Quality'!I21*((100-'Partial Returns'!I26)/100))*($C$3+N26))+($C$4*'Yield &amp; Quality'!AC21)-X26</f>
        <v>875.42131239922264</v>
      </c>
      <c r="AD26" s="8">
        <f>(('Yield &amp; Quality'!J21*((100-'Partial Returns'!J26)/100))*($C$3+O26))+($C$4*'Yield &amp; Quality'!AD21)-Y26</f>
        <v>849.27167680554408</v>
      </c>
    </row>
    <row r="27" spans="1:30" x14ac:dyDescent="0.25">
      <c r="A27">
        <v>3.5</v>
      </c>
      <c r="B27" s="66">
        <f>($C$3*'Yield &amp; Quality'!G22)+($C$4*'Yield &amp; Quality'!AA22)</f>
        <v>642.9872315239503</v>
      </c>
      <c r="C27" s="7">
        <f>($C$3*'Yield &amp; Quality'!H22)+($C$4*'Yield &amp; Quality'!AB22)</f>
        <v>907.28697864422759</v>
      </c>
      <c r="D27" s="7">
        <f>($C$3*'Yield &amp; Quality'!I22)+($C$4*'Yield &amp; Quality'!AC22)</f>
        <v>1103.2145029560725</v>
      </c>
      <c r="E27" s="8">
        <f>($C$3*'Yield &amp; Quality'!J22)+($C$4*'Yield &amp; Quality'!AD22)</f>
        <v>910.40939267462136</v>
      </c>
      <c r="G27" s="61" cm="1">
        <f t="array" ref="G27">_xlfn.IFS('Yield &amp; Quality'!L22&lt;'Dockage Schedule'!$C$29,0,'Yield &amp; Quality'!L22&lt;'Dockage Schedule'!$C$30,'Dockage Schedule'!$M$29,'Yield &amp; Quality'!L22&lt;'Dockage Schedule'!$C$31,'Dockage Schedule'!$M$30,'Yield &amp; Quality'!L22&lt;'Dockage Schedule'!$C$32,'Dockage Schedule'!$M$31,'Yield &amp; Quality'!L22&lt;'Dockage Schedule'!$C$33,'Dockage Schedule'!$M$32,'Yield &amp; Quality'!L22&lt;'Dockage Schedule'!$C$34,'Dockage Schedule'!$M$33,'Yield &amp; Quality'!L22&lt;'Dockage Schedule'!$C$35,'Dockage Schedule'!$M$34,'Yield &amp; Quality'!L22&lt;'Dockage Schedule'!$C$36,'Dockage Schedule'!$M$35,'Yield &amp; Quality'!L22&lt;'Dockage Schedule'!$C$37,'Dockage Schedule'!$M$36,'Yield &amp; Quality'!L22&lt;'Dockage Schedule'!$C$38,'Dockage Schedule'!$M$37,'Yield &amp; Quality'!L22&lt;'Dockage Schedule'!$C$39,'Dockage Schedule'!$M$38,'Yield &amp; Quality'!L22&lt;'Dockage Schedule'!$C$40,'Dockage Schedule'!$M$39,'Yield &amp; Quality'!L22&lt;'Dockage Schedule'!$C$41,'Dockage Schedule'!$M$40,'Yield &amp; Quality'!L22&lt;'Dockage Schedule'!$C$42,'Dockage Schedule'!$M$41,'Yield &amp; Quality'!L22&lt;'Dockage Schedule'!$C$43,'Dockage Schedule'!$M$42,'Yield &amp; Quality'!L22&lt;'Dockage Schedule'!$C$44,'Dockage Schedule'!$M$43,'Yield &amp; Quality'!L22&lt;'Dockage Schedule'!$C$45,'Dockage Schedule'!$M$44,'Yield &amp; Quality'!L22&lt;'Dockage Schedule'!$C$46,'Dockage Schedule'!$M$45,'Yield &amp; Quality'!L22&lt;'Dockage Schedule'!$C$47,'Dockage Schedule'!$M$46,'Yield &amp; Quality'!L22&lt;'Dockage Schedule'!$C$48,'Dockage Schedule'!$M$47,'Yield &amp; Quality'!L22&lt;'Dockage Schedule'!$C$49,'Dockage Schedule'!M52,'Yield &amp; Quality'!L22&gt;='Dockage Schedule'!$C$49,'Dockage Schedule'!$M$49)</f>
        <v>0</v>
      </c>
      <c r="H27" cm="1">
        <f t="array" ref="H27">_xlfn.IFS('Yield &amp; Quality'!M22&lt;'Dockage Schedule'!$C$29,0,'Yield &amp; Quality'!M22&lt;'Dockage Schedule'!$C$30,'Dockage Schedule'!$M$29,'Yield &amp; Quality'!M22&lt;'Dockage Schedule'!$C$31,'Dockage Schedule'!$M$30,'Yield &amp; Quality'!M22&lt;'Dockage Schedule'!$C$32,'Dockage Schedule'!$M$31,'Yield &amp; Quality'!M22&lt;'Dockage Schedule'!$C$33,'Dockage Schedule'!$M$32,'Yield &amp; Quality'!M22&lt;'Dockage Schedule'!$C$34,'Dockage Schedule'!$M$33,'Yield &amp; Quality'!M22&lt;'Dockage Schedule'!$C$35,'Dockage Schedule'!$M$34,'Yield &amp; Quality'!M22&lt;'Dockage Schedule'!$C$36,'Dockage Schedule'!$M$35,'Yield &amp; Quality'!M22&lt;'Dockage Schedule'!$C$37,'Dockage Schedule'!$M$36,'Yield &amp; Quality'!M22&lt;'Dockage Schedule'!$C$38,'Dockage Schedule'!$M$37,'Yield &amp; Quality'!M22&lt;'Dockage Schedule'!$C$39,'Dockage Schedule'!$M$38,'Yield &amp; Quality'!M22&lt;'Dockage Schedule'!$C$40,'Dockage Schedule'!$M$39,'Yield &amp; Quality'!M22&lt;'Dockage Schedule'!$C$41,'Dockage Schedule'!$M$40,'Yield &amp; Quality'!M22&lt;'Dockage Schedule'!$C$42,'Dockage Schedule'!$M$41,'Yield &amp; Quality'!M22&lt;'Dockage Schedule'!$C$43,'Dockage Schedule'!$M$42,'Yield &amp; Quality'!M22&lt;'Dockage Schedule'!$C$44,'Dockage Schedule'!$M$43,'Yield &amp; Quality'!M22&lt;'Dockage Schedule'!$C$45,'Dockage Schedule'!$M$44,'Yield &amp; Quality'!M22&lt;'Dockage Schedule'!$C$46,'Dockage Schedule'!$M$45,'Yield &amp; Quality'!M22&lt;'Dockage Schedule'!$C$47,'Dockage Schedule'!$M$46,'Yield &amp; Quality'!M22&lt;'Dockage Schedule'!$C$48,'Dockage Schedule'!$M$47,'Yield &amp; Quality'!M22&lt;'Dockage Schedule'!$C$49,'Dockage Schedule'!N52,'Yield &amp; Quality'!M22&gt;='Dockage Schedule'!$C$49,'Dockage Schedule'!$M$49)</f>
        <v>0</v>
      </c>
      <c r="I27" cm="1">
        <f t="array" ref="I27">_xlfn.IFS('Yield &amp; Quality'!N22&lt;'Dockage Schedule'!$C$29,0,'Yield &amp; Quality'!N22&lt;'Dockage Schedule'!$C$30,'Dockage Schedule'!$M$29,'Yield &amp; Quality'!N22&lt;'Dockage Schedule'!$C$31,'Dockage Schedule'!$M$30,'Yield &amp; Quality'!N22&lt;'Dockage Schedule'!$C$32,'Dockage Schedule'!$M$31,'Yield &amp; Quality'!N22&lt;'Dockage Schedule'!$C$33,'Dockage Schedule'!$M$32,'Yield &amp; Quality'!N22&lt;'Dockage Schedule'!$C$34,'Dockage Schedule'!$M$33,'Yield &amp; Quality'!N22&lt;'Dockage Schedule'!$C$35,'Dockage Schedule'!$M$34,'Yield &amp; Quality'!N22&lt;'Dockage Schedule'!$C$36,'Dockage Schedule'!$M$35,'Yield &amp; Quality'!N22&lt;'Dockage Schedule'!$C$37,'Dockage Schedule'!$M$36,'Yield &amp; Quality'!N22&lt;'Dockage Schedule'!$C$38,'Dockage Schedule'!$M$37,'Yield &amp; Quality'!N22&lt;'Dockage Schedule'!$C$39,'Dockage Schedule'!$M$38,'Yield &amp; Quality'!N22&lt;'Dockage Schedule'!$C$40,'Dockage Schedule'!$M$39,'Yield &amp; Quality'!N22&lt;'Dockage Schedule'!$C$41,'Dockage Schedule'!$M$40,'Yield &amp; Quality'!N22&lt;'Dockage Schedule'!$C$42,'Dockage Schedule'!$M$41,'Yield &amp; Quality'!N22&lt;'Dockage Schedule'!$C$43,'Dockage Schedule'!$M$42,'Yield &amp; Quality'!N22&lt;'Dockage Schedule'!$C$44,'Dockage Schedule'!$M$43,'Yield &amp; Quality'!N22&lt;'Dockage Schedule'!$C$45,'Dockage Schedule'!$M$44,'Yield &amp; Quality'!N22&lt;'Dockage Schedule'!$C$46,'Dockage Schedule'!$M$45,'Yield &amp; Quality'!N22&lt;'Dockage Schedule'!$C$47,'Dockage Schedule'!$M$46,'Yield &amp; Quality'!N22&lt;'Dockage Schedule'!$C$48,'Dockage Schedule'!$M$47,'Yield &amp; Quality'!N22&lt;'Dockage Schedule'!$C$49,'Dockage Schedule'!O52,'Yield &amp; Quality'!N22&gt;='Dockage Schedule'!$C$49,'Dockage Schedule'!$M$49)</f>
        <v>0</v>
      </c>
      <c r="J27" s="62" cm="1">
        <f t="array" ref="J27">_xlfn.IFS('Yield &amp; Quality'!O22&lt;'Dockage Schedule'!$C$29,0,'Yield &amp; Quality'!O22&lt;'Dockage Schedule'!$C$30,'Dockage Schedule'!$M$29,'Yield &amp; Quality'!O22&lt;'Dockage Schedule'!$C$31,'Dockage Schedule'!$M$30,'Yield &amp; Quality'!O22&lt;'Dockage Schedule'!$C$32,'Dockage Schedule'!$M$31,'Yield &amp; Quality'!O22&lt;'Dockage Schedule'!$C$33,'Dockage Schedule'!$M$32,'Yield &amp; Quality'!O22&lt;'Dockage Schedule'!$C$34,'Dockage Schedule'!$M$33,'Yield &amp; Quality'!O22&lt;'Dockage Schedule'!$C$35,'Dockage Schedule'!$M$34,'Yield &amp; Quality'!O22&lt;'Dockage Schedule'!$C$36,'Dockage Schedule'!$M$35,'Yield &amp; Quality'!O22&lt;'Dockage Schedule'!$C$37,'Dockage Schedule'!$M$36,'Yield &amp; Quality'!O22&lt;'Dockage Schedule'!$C$38,'Dockage Schedule'!$M$37,'Yield &amp; Quality'!O22&lt;'Dockage Schedule'!$C$39,'Dockage Schedule'!$M$38,'Yield &amp; Quality'!O22&lt;'Dockage Schedule'!$C$40,'Dockage Schedule'!$M$39,'Yield &amp; Quality'!O22&lt;'Dockage Schedule'!$C$41,'Dockage Schedule'!$M$40,'Yield &amp; Quality'!O22&lt;'Dockage Schedule'!$C$42,'Dockage Schedule'!$M$41,'Yield &amp; Quality'!O22&lt;'Dockage Schedule'!$C$43,'Dockage Schedule'!$M$42,'Yield &amp; Quality'!O22&lt;'Dockage Schedule'!$C$44,'Dockage Schedule'!$M$43,'Yield &amp; Quality'!O22&lt;'Dockage Schedule'!$C$45,'Dockage Schedule'!$M$44,'Yield &amp; Quality'!O22&lt;'Dockage Schedule'!$C$46,'Dockage Schedule'!$M$45,'Yield &amp; Quality'!O22&lt;'Dockage Schedule'!$C$47,'Dockage Schedule'!$M$46,'Yield &amp; Quality'!O22&lt;'Dockage Schedule'!$C$48,'Dockage Schedule'!$M$47,'Yield &amp; Quality'!O22&lt;'Dockage Schedule'!$C$49,'Dockage Schedule'!P52,'Yield &amp; Quality'!O22&gt;='Dockage Schedule'!$C$49,'Dockage Schedule'!$M$49)</f>
        <v>0</v>
      </c>
      <c r="L27" s="67" cm="1">
        <f t="array" ref="L27">_xlfn.IFS('Yield &amp; Quality'!Q22&gt;='Dockage Schedule'!$P$4,'Dockage Schedule'!$AA$4,'Yield &amp; Quality'!Q22&gt;='Dockage Schedule'!$P$5,'Dockage Schedule'!$AA$5,'Yield &amp; Quality'!Q22&gt;='Dockage Schedule'!$P$6,'Dockage Schedule'!$AA$6,'Yield &amp; Quality'!Q22&gt;='Dockage Schedule'!$P$7,'Dockage Schedule'!$AA$7,'Yield &amp; Quality'!Q22&gt;='Dockage Schedule'!$P$8,'Dockage Schedule'!$AA$8,'Yield &amp; Quality'!Q22&gt;='Dockage Schedule'!$P$9,'Dockage Schedule'!$AA$9,'Yield &amp; Quality'!Q22&gt;='Dockage Schedule'!$P$10,'Dockage Schedule'!$AA$10,'Yield &amp; Quality'!Q22&gt;='Dockage Schedule'!$P$11,'Dockage Schedule'!$AA$11,'Yield &amp; Quality'!Q22&gt;='Dockage Schedule'!$P$12,'Dockage Schedule'!$AA$12,'Yield &amp; Quality'!Q22&gt;='Dockage Schedule'!$P$13,'Dockage Schedule'!$AA$13,'Yield &amp; Quality'!Q22&gt;='Dockage Schedule'!$P$14,'Dockage Schedule'!$AA$14,'Yield &amp; Quality'!Q22&gt;='Dockage Schedule'!$P$15,'Dockage Schedule'!$AA$15,'Yield &amp; Quality'!Q22&gt;='Dockage Schedule'!$P$16,'Dockage Schedule'!$AA$16,'Yield &amp; Quality'!Q22&gt;='Dockage Schedule'!$P$17,'Dockage Schedule'!$AA$17,'Yield &amp; Quality'!Q22&gt;='Dockage Schedule'!$P$18,'Dockage Schedule'!$AA$18,'Yield &amp; Quality'!Q22&gt;='Dockage Schedule'!$P$19,'Dockage Schedule'!$AA$19,'Yield &amp; Quality'!Q22&gt;='Dockage Schedule'!$P$20,'Dockage Schedule'!$AA$20,'Yield &amp; Quality'!Q22&gt;='Dockage Schedule'!$P$21,'Dockage Schedule'!$AA$21,'Yield &amp; Quality'!Q22&gt;='Dockage Schedule'!$P$22,'Dockage Schedule'!$AA$22,'Yield &amp; Quality'!Q22&gt;='Dockage Schedule'!$P$23,'Dockage Schedule'!$AA$23,'Yield &amp; Quality'!Q22&gt;='Dockage Schedule'!$P$24,'Dockage Schedule'!$AA$24,'Yield &amp; Quality'!Q22&gt;='Dockage Schedule'!$P$25,'Dockage Schedule'!$AA$25,'Yield &amp; Quality'!Q22&gt;='Dockage Schedule'!$P$26,'Dockage Schedule'!$AA$26,'Yield &amp; Quality'!Q22&gt;='Dockage Schedule'!$P$27,'Dockage Schedule'!$AA$27,'Yield &amp; Quality'!Q22&lt;'Dockage Schedule'!$P$27,'Dockage Schedule'!$AA$27)+_xlfn.IFS('Yield &amp; Quality'!V22&lt;'Dockage Schedule'!$AD$4,'Dockage Schedule'!$AN$3,'Yield &amp; Quality'!V22&lt;'Dockage Schedule'!$AD$5,'Dockage Schedule'!$AN$4,'Yield &amp; Quality'!V22&lt;'Dockage Schedule'!$AD$6,'Dockage Schedule'!$AN$5,'Yield &amp; Quality'!V22&lt;'Dockage Schedule'!$AD$7,'Dockage Schedule'!$AN$6,'Yield &amp; Quality'!V22&lt;'Dockage Schedule'!$AD$8,'Dockage Schedule'!$AN$7,'Yield &amp; Quality'!V22&lt;'Dockage Schedule'!$AD$9,'Dockage Schedule'!$AN$8,'Yield &amp; Quality'!V22&lt;'Dockage Schedule'!$AD$10,'Dockage Schedule'!$AN$9,'Yield &amp; Quality'!V22&lt;'Dockage Schedule'!$AD$11,'Dockage Schedule'!$AN$10,'Yield &amp; Quality'!V22&lt;'Dockage Schedule'!$AD$12,'Dockage Schedule'!$AN$11,'Yield &amp; Quality'!V22&lt;'Dockage Schedule'!$AD$13,'Dockage Schedule'!$AN$12,'Yield &amp; Quality'!V22&lt;'Dockage Schedule'!$AD$14,'Dockage Schedule'!$AN$13,'Yield &amp; Quality'!V22&lt;'Dockage Schedule'!$AD$15,'Dockage Schedule'!$AN$14,'Yield &amp; Quality'!V22&lt;'Dockage Schedule'!$AD$16,'Dockage Schedule'!$AN$15,'Yield &amp; Quality'!V22&lt;'Dockage Schedule'!$AD$17,'Dockage Schedule'!$AN$16,'Yield &amp; Quality'!V22&lt;'Dockage Schedule'!$AD$18,'Dockage Schedule'!$AN$17,'Yield &amp; Quality'!V22&lt;'Dockage Schedule'!$AD$19,'Dockage Schedule'!$AN$18,'Yield &amp; Quality'!V22&lt;'Dockage Schedule'!$AD$20,'Dockage Schedule'!$AN$19,'Yield &amp; Quality'!V22&lt;'Dockage Schedule'!$AD$21,'Dockage Schedule'!$AN$20,'Yield &amp; Quality'!V22&lt;'Dockage Schedule'!$AD$21,'Dockage Schedule'!$AN$22,'Yield &amp; Quality'!V22&lt;'Dockage Schedule'!$AD$22,'Dockage Schedule'!$AN$23,'Yield &amp; Quality'!V22&lt;'Dockage Schedule'!$AD$24,'Dockage Schedule'!$AN$24,'Yield &amp; Quality'!V22&lt;'Dockage Schedule'!$AD$25,'Dockage Schedule'!$AN$24,'Yield &amp; Quality'!V22&gt;='Dockage Schedule'!$AD$25,-500)-_xlfn.IFS('Yield &amp; Quality'!L22&lt;'Dockage Schedule'!$C$4,0,'Yield &amp; Quality'!L22&lt;'Dockage Schedule'!$C$5,'Dockage Schedule'!$M$4,'Yield &amp; Quality'!L22&lt;'Dockage Schedule'!$C$6,'Dockage Schedule'!$M$5,'Yield &amp; Quality'!L22&lt;'Dockage Schedule'!$C$6,'Dockage Schedule'!$M$7,'Yield &amp; Quality'!L22&lt;'Dockage Schedule'!$C$7,'Dockage Schedule'!$M$8,'Yield &amp; Quality'!L22&lt;'Dockage Schedule'!$C$8,'Dockage Schedule'!$M$9,'Yield &amp; Quality'!L22&lt;'Dockage Schedule'!$C$10,'Dockage Schedule'!$M$9,'Yield &amp; Quality'!L22&lt;'Dockage Schedule'!$C$10,'Dockage Schedule'!$M$11,'Yield &amp; Quality'!L22&lt;'Dockage Schedule'!$C$12,'Dockage Schedule'!$M$11,'Yield &amp; Quality'!L22&lt;'Dockage Schedule'!$C$13,'Dockage Schedule'!$M$12,'Yield &amp; Quality'!L22&lt;'Dockage Schedule'!$C$14,'Dockage Schedule'!$M$13,'Yield &amp; Quality'!L22&lt;'Dockage Schedule'!$C$15,'Dockage Schedule'!$M$14,'Yield &amp; Quality'!L22&lt;'Dockage Schedule'!$C$16,'Dockage Schedule'!$M$15,'Yield &amp; Quality'!L22&lt;'Dockage Schedule'!$C$17,'Dockage Schedule'!$M$16,'Yield &amp; Quality'!L22&lt;'Dockage Schedule'!$C$18,'Dockage Schedule'!$M$17,'Yield &amp; Quality'!L22&lt;'Dockage Schedule'!$C$19,'Dockage Schedule'!$M$18,'Yield &amp; Quality'!L22&lt;'Dockage Schedule'!$C$20,'Dockage Schedule'!$M$19,'Yield &amp; Quality'!L22&lt;'Dockage Schedule'!$C$21,'Dockage Schedule'!$M$20,'Yield &amp; Quality'!L22&lt;'Dockage Schedule'!$C$22,'Dockage Schedule'!$M$21,'Yield &amp; Quality'!L22&lt;'Dockage Schedule'!$C$23,'Dockage Schedule'!$M$22,'Yield &amp; Quality'!L22&lt;'Dockage Schedule'!$C$24,'Dockage Schedule'!$M$23,'Yield &amp; Quality'!L22&gt;='Dockage Schedule'!C28,'Dockage Schedule'!M28)</f>
        <v>-0.32</v>
      </c>
      <c r="M27" s="29" cm="1">
        <f t="array" ref="M27">_xlfn.IFS('Yield &amp; Quality'!R22&gt;='Dockage Schedule'!$P$4,'Dockage Schedule'!$AA$4,'Yield &amp; Quality'!R22&gt;='Dockage Schedule'!$P$5,'Dockage Schedule'!$AA$5,'Yield &amp; Quality'!R22&gt;='Dockage Schedule'!$P$6,'Dockage Schedule'!$AA$6,'Yield &amp; Quality'!R22&gt;='Dockage Schedule'!$P$7,'Dockage Schedule'!$AA$7,'Yield &amp; Quality'!R22&gt;='Dockage Schedule'!$P$8,'Dockage Schedule'!$AA$8,'Yield &amp; Quality'!R22&gt;='Dockage Schedule'!$P$9,'Dockage Schedule'!$AA$9,'Yield &amp; Quality'!R22&gt;='Dockage Schedule'!$P$10,'Dockage Schedule'!$AA$10,'Yield &amp; Quality'!R22&gt;='Dockage Schedule'!$P$11,'Dockage Schedule'!$AA$11,'Yield &amp; Quality'!R22&gt;='Dockage Schedule'!$P$12,'Dockage Schedule'!$AA$12,'Yield &amp; Quality'!R22&gt;='Dockage Schedule'!$P$13,'Dockage Schedule'!$AA$13,'Yield &amp; Quality'!R22&gt;='Dockage Schedule'!$P$14,'Dockage Schedule'!$AA$14,'Yield &amp; Quality'!R22&gt;='Dockage Schedule'!$P$15,'Dockage Schedule'!$AA$15,'Yield &amp; Quality'!R22&gt;='Dockage Schedule'!$P$16,'Dockage Schedule'!$AA$16,'Yield &amp; Quality'!R22&gt;='Dockage Schedule'!$P$17,'Dockage Schedule'!$AA$17,'Yield &amp; Quality'!R22&gt;='Dockage Schedule'!$P$18,'Dockage Schedule'!$AA$18,'Yield &amp; Quality'!R22&gt;='Dockage Schedule'!$P$19,'Dockage Schedule'!$AA$19,'Yield &amp; Quality'!R22&gt;='Dockage Schedule'!$P$20,'Dockage Schedule'!$AA$20,'Yield &amp; Quality'!R22&gt;='Dockage Schedule'!$P$21,'Dockage Schedule'!$AA$21,'Yield &amp; Quality'!R22&gt;='Dockage Schedule'!$P$22,'Dockage Schedule'!$AA$22,'Yield &amp; Quality'!R22&gt;='Dockage Schedule'!$P$23,'Dockage Schedule'!$AA$23,'Yield &amp; Quality'!R22&gt;='Dockage Schedule'!$P$24,'Dockage Schedule'!$AA$24,'Yield &amp; Quality'!R22&gt;='Dockage Schedule'!$P$25,'Dockage Schedule'!$AA$25,'Yield &amp; Quality'!R22&gt;='Dockage Schedule'!$P$26,'Dockage Schedule'!$AA$26,'Yield &amp; Quality'!R22&gt;='Dockage Schedule'!$P$27,'Dockage Schedule'!$AA$27,'Yield &amp; Quality'!R22&lt;'Dockage Schedule'!$P$27,'Dockage Schedule'!$AA$27)+_xlfn.IFS('Yield &amp; Quality'!W22&lt;'Dockage Schedule'!$AD$4,'Dockage Schedule'!$AN$3,'Yield &amp; Quality'!W22&lt;'Dockage Schedule'!$AD$5,'Dockage Schedule'!$AN$4,'Yield &amp; Quality'!W22&lt;'Dockage Schedule'!$AD$6,'Dockage Schedule'!$AN$5,'Yield &amp; Quality'!W22&lt;'Dockage Schedule'!$AD$7,'Dockage Schedule'!$AN$6,'Yield &amp; Quality'!W22&lt;'Dockage Schedule'!$AD$8,'Dockage Schedule'!$AN$7,'Yield &amp; Quality'!W22&lt;'Dockage Schedule'!$AD$9,'Dockage Schedule'!$AN$8,'Yield &amp; Quality'!W22&lt;'Dockage Schedule'!$AD$10,'Dockage Schedule'!$AN$9,'Yield &amp; Quality'!W22&lt;'Dockage Schedule'!$AD$11,'Dockage Schedule'!$AN$10,'Yield &amp; Quality'!W22&lt;'Dockage Schedule'!$AD$12,'Dockage Schedule'!$AN$11,'Yield &amp; Quality'!W22&lt;'Dockage Schedule'!$AD$13,'Dockage Schedule'!$AN$12,'Yield &amp; Quality'!W22&lt;'Dockage Schedule'!$AD$14,'Dockage Schedule'!$AN$13,'Yield &amp; Quality'!W22&lt;'Dockage Schedule'!$AD$15,'Dockage Schedule'!$AN$14,'Yield &amp; Quality'!W22&lt;'Dockage Schedule'!$AD$16,'Dockage Schedule'!$AN$15,'Yield &amp; Quality'!W22&lt;'Dockage Schedule'!$AD$17,'Dockage Schedule'!$AN$16,'Yield &amp; Quality'!W22&lt;'Dockage Schedule'!$AD$18,'Dockage Schedule'!$AN$17,'Yield &amp; Quality'!W22&lt;'Dockage Schedule'!$AD$19,'Dockage Schedule'!$AN$18,'Yield &amp; Quality'!W22&lt;'Dockage Schedule'!$AD$20,'Dockage Schedule'!$AN$19,'Yield &amp; Quality'!W22&lt;'Dockage Schedule'!$AD$21,'Dockage Schedule'!$AN$20,'Yield &amp; Quality'!W22&lt;'Dockage Schedule'!$AD$21,'Dockage Schedule'!$AN$22,'Yield &amp; Quality'!W22&lt;'Dockage Schedule'!$AD$22,'Dockage Schedule'!$AN$23,'Yield &amp; Quality'!W22&lt;'Dockage Schedule'!$AD$24,'Dockage Schedule'!$AN$24,'Yield &amp; Quality'!W22&lt;'Dockage Schedule'!$AD$25,'Dockage Schedule'!$AN$24,'Yield &amp; Quality'!W22&gt;='Dockage Schedule'!$AD$25,-500)-_xlfn.IFS('Yield &amp; Quality'!M22&lt;'Dockage Schedule'!$C$4,0,'Yield &amp; Quality'!M22&lt;'Dockage Schedule'!$C$5,'Dockage Schedule'!$M$4,'Yield &amp; Quality'!M22&lt;'Dockage Schedule'!$C$6,'Dockage Schedule'!$M$5,'Yield &amp; Quality'!M22&lt;'Dockage Schedule'!$C$6,'Dockage Schedule'!$M$7,'Yield &amp; Quality'!M22&lt;'Dockage Schedule'!$C$7,'Dockage Schedule'!$M$8,'Yield &amp; Quality'!M22&lt;'Dockage Schedule'!$C$8,'Dockage Schedule'!$M$9,'Yield &amp; Quality'!M22&lt;'Dockage Schedule'!$C$10,'Dockage Schedule'!$M$9,'Yield &amp; Quality'!M22&lt;'Dockage Schedule'!$C$10,'Dockage Schedule'!$M$11,'Yield &amp; Quality'!M22&lt;'Dockage Schedule'!$C$12,'Dockage Schedule'!$M$11,'Yield &amp; Quality'!M22&lt;'Dockage Schedule'!$C$13,'Dockage Schedule'!$M$12,'Yield &amp; Quality'!M22&lt;'Dockage Schedule'!$C$14,'Dockage Schedule'!$M$13,'Yield &amp; Quality'!M22&lt;'Dockage Schedule'!$C$15,'Dockage Schedule'!$M$14,'Yield &amp; Quality'!M22&lt;'Dockage Schedule'!$C$16,'Dockage Schedule'!$M$15,'Yield &amp; Quality'!M22&lt;'Dockage Schedule'!$C$17,'Dockage Schedule'!$M$16,'Yield &amp; Quality'!M22&lt;'Dockage Schedule'!$C$18,'Dockage Schedule'!$M$17,'Yield &amp; Quality'!M22&lt;'Dockage Schedule'!$C$19,'Dockage Schedule'!$M$18,'Yield &amp; Quality'!M22&lt;'Dockage Schedule'!$C$20,'Dockage Schedule'!$M$19,'Yield &amp; Quality'!M22&lt;'Dockage Schedule'!$C$21,'Dockage Schedule'!$M$20,'Yield &amp; Quality'!M22&lt;'Dockage Schedule'!$C$22,'Dockage Schedule'!$M$21,'Yield &amp; Quality'!M22&lt;'Dockage Schedule'!$C$23,'Dockage Schedule'!$M$22,'Yield &amp; Quality'!M22&lt;'Dockage Schedule'!$C$24,'Dockage Schedule'!$M$23,'Yield &amp; Quality'!M22&gt;='Dockage Schedule'!D28,'Dockage Schedule'!N28)</f>
        <v>-0.09</v>
      </c>
      <c r="N27" s="29" cm="1">
        <f t="array" ref="N27">_xlfn.IFS('Yield &amp; Quality'!S22&gt;='Dockage Schedule'!$P$4,'Dockage Schedule'!$AA$4,'Yield &amp; Quality'!S22&gt;='Dockage Schedule'!$P$5,'Dockage Schedule'!$AA$5,'Yield &amp; Quality'!S22&gt;='Dockage Schedule'!$P$6,'Dockage Schedule'!$AA$6,'Yield &amp; Quality'!S22&gt;='Dockage Schedule'!$P$7,'Dockage Schedule'!$AA$7,'Yield &amp; Quality'!S22&gt;='Dockage Schedule'!$P$8,'Dockage Schedule'!$AA$8,'Yield &amp; Quality'!S22&gt;='Dockage Schedule'!$P$9,'Dockage Schedule'!$AA$9,'Yield &amp; Quality'!S22&gt;='Dockage Schedule'!$P$10,'Dockage Schedule'!$AA$10,'Yield &amp; Quality'!S22&gt;='Dockage Schedule'!$P$11,'Dockage Schedule'!$AA$11,'Yield &amp; Quality'!S22&gt;='Dockage Schedule'!$P$12,'Dockage Schedule'!$AA$12,'Yield &amp; Quality'!S22&gt;='Dockage Schedule'!$P$13,'Dockage Schedule'!$AA$13,'Yield &amp; Quality'!S22&gt;='Dockage Schedule'!$P$14,'Dockage Schedule'!$AA$14,'Yield &amp; Quality'!S22&gt;='Dockage Schedule'!$P$15,'Dockage Schedule'!$AA$15,'Yield &amp; Quality'!S22&gt;='Dockage Schedule'!$P$16,'Dockage Schedule'!$AA$16,'Yield &amp; Quality'!S22&gt;='Dockage Schedule'!$P$17,'Dockage Schedule'!$AA$17,'Yield &amp; Quality'!S22&gt;='Dockage Schedule'!$P$18,'Dockage Schedule'!$AA$18,'Yield &amp; Quality'!S22&gt;='Dockage Schedule'!$P$19,'Dockage Schedule'!$AA$19,'Yield &amp; Quality'!S22&gt;='Dockage Schedule'!$P$20,'Dockage Schedule'!$AA$20,'Yield &amp; Quality'!S22&gt;='Dockage Schedule'!$P$21,'Dockage Schedule'!$AA$21,'Yield &amp; Quality'!S22&gt;='Dockage Schedule'!$P$22,'Dockage Schedule'!$AA$22,'Yield &amp; Quality'!S22&gt;='Dockage Schedule'!$P$23,'Dockage Schedule'!$AA$23,'Yield &amp; Quality'!S22&gt;='Dockage Schedule'!$P$24,'Dockage Schedule'!$AA$24,'Yield &amp; Quality'!S22&gt;='Dockage Schedule'!$P$25,'Dockage Schedule'!$AA$25,'Yield &amp; Quality'!S22&gt;='Dockage Schedule'!$P$26,'Dockage Schedule'!$AA$26,'Yield &amp; Quality'!S22&gt;='Dockage Schedule'!$P$27,'Dockage Schedule'!$AA$27,'Yield &amp; Quality'!S22&lt;'Dockage Schedule'!$P$27,'Dockage Schedule'!$AA$27)+_xlfn.IFS('Yield &amp; Quality'!X22&lt;'Dockage Schedule'!$AD$4,'Dockage Schedule'!$AN$3,'Yield &amp; Quality'!X22&lt;'Dockage Schedule'!$AD$5,'Dockage Schedule'!$AN$4,'Yield &amp; Quality'!X22&lt;'Dockage Schedule'!$AD$6,'Dockage Schedule'!$AN$5,'Yield &amp; Quality'!X22&lt;'Dockage Schedule'!$AD$7,'Dockage Schedule'!$AN$6,'Yield &amp; Quality'!X22&lt;'Dockage Schedule'!$AD$8,'Dockage Schedule'!$AN$7,'Yield &amp; Quality'!X22&lt;'Dockage Schedule'!$AD$9,'Dockage Schedule'!$AN$8,'Yield &amp; Quality'!X22&lt;'Dockage Schedule'!$AD$10,'Dockage Schedule'!$AN$9,'Yield &amp; Quality'!X22&lt;'Dockage Schedule'!$AD$11,'Dockage Schedule'!$AN$10,'Yield &amp; Quality'!X22&lt;'Dockage Schedule'!$AD$12,'Dockage Schedule'!$AN$11,'Yield &amp; Quality'!X22&lt;'Dockage Schedule'!$AD$13,'Dockage Schedule'!$AN$12,'Yield &amp; Quality'!X22&lt;'Dockage Schedule'!$AD$14,'Dockage Schedule'!$AN$13,'Yield &amp; Quality'!X22&lt;'Dockage Schedule'!$AD$15,'Dockage Schedule'!$AN$14,'Yield &amp; Quality'!X22&lt;'Dockage Schedule'!$AD$16,'Dockage Schedule'!$AN$15,'Yield &amp; Quality'!X22&lt;'Dockage Schedule'!$AD$17,'Dockage Schedule'!$AN$16,'Yield &amp; Quality'!X22&lt;'Dockage Schedule'!$AD$18,'Dockage Schedule'!$AN$17,'Yield &amp; Quality'!X22&lt;'Dockage Schedule'!$AD$19,'Dockage Schedule'!$AN$18,'Yield &amp; Quality'!X22&lt;'Dockage Schedule'!$AD$20,'Dockage Schedule'!$AN$19,'Yield &amp; Quality'!X22&lt;'Dockage Schedule'!$AD$21,'Dockage Schedule'!$AN$20,'Yield &amp; Quality'!X22&lt;'Dockage Schedule'!$AD$21,'Dockage Schedule'!$AN$22,'Yield &amp; Quality'!X22&lt;'Dockage Schedule'!$AD$22,'Dockage Schedule'!$AN$23,'Yield &amp; Quality'!X22&lt;'Dockage Schedule'!$AD$24,'Dockage Schedule'!$AN$24,'Yield &amp; Quality'!X22&lt;'Dockage Schedule'!$AD$25,'Dockage Schedule'!$AN$24,'Yield &amp; Quality'!X22&gt;='Dockage Schedule'!$AD$25,-500)-_xlfn.IFS('Yield &amp; Quality'!N22&lt;'Dockage Schedule'!$C$4,0,'Yield &amp; Quality'!N22&lt;'Dockage Schedule'!$C$5,'Dockage Schedule'!$M$4,'Yield &amp; Quality'!N22&lt;'Dockage Schedule'!$C$6,'Dockage Schedule'!$M$5,'Yield &amp; Quality'!N22&lt;'Dockage Schedule'!$C$6,'Dockage Schedule'!$M$7,'Yield &amp; Quality'!N22&lt;'Dockage Schedule'!$C$7,'Dockage Schedule'!$M$8,'Yield &amp; Quality'!N22&lt;'Dockage Schedule'!$C$8,'Dockage Schedule'!$M$9,'Yield &amp; Quality'!N22&lt;'Dockage Schedule'!$C$10,'Dockage Schedule'!$M$9,'Yield &amp; Quality'!N22&lt;'Dockage Schedule'!$C$10,'Dockage Schedule'!$M$11,'Yield &amp; Quality'!N22&lt;'Dockage Schedule'!$C$12,'Dockage Schedule'!$M$11,'Yield &amp; Quality'!N22&lt;'Dockage Schedule'!$C$13,'Dockage Schedule'!$M$12,'Yield &amp; Quality'!N22&lt;'Dockage Schedule'!$C$14,'Dockage Schedule'!$M$13,'Yield &amp; Quality'!N22&lt;'Dockage Schedule'!$C$15,'Dockage Schedule'!$M$14,'Yield &amp; Quality'!N22&lt;'Dockage Schedule'!$C$16,'Dockage Schedule'!$M$15,'Yield &amp; Quality'!N22&lt;'Dockage Schedule'!$C$17,'Dockage Schedule'!$M$16,'Yield &amp; Quality'!N22&lt;'Dockage Schedule'!$C$18,'Dockage Schedule'!$M$17,'Yield &amp; Quality'!N22&lt;'Dockage Schedule'!$C$19,'Dockage Schedule'!$M$18,'Yield &amp; Quality'!N22&lt;'Dockage Schedule'!$C$20,'Dockage Schedule'!$M$19,'Yield &amp; Quality'!N22&lt;'Dockage Schedule'!$C$21,'Dockage Schedule'!$M$20,'Yield &amp; Quality'!N22&lt;'Dockage Schedule'!$C$22,'Dockage Schedule'!$M$21,'Yield &amp; Quality'!N22&lt;'Dockage Schedule'!$C$23,'Dockage Schedule'!$M$22,'Yield &amp; Quality'!N22&lt;'Dockage Schedule'!$C$24,'Dockage Schedule'!$M$23,'Yield &amp; Quality'!N22&gt;='Dockage Schedule'!E28,'Dockage Schedule'!O28)</f>
        <v>-0.14000000000000001</v>
      </c>
      <c r="O27" s="68" cm="1">
        <f t="array" ref="O27">_xlfn.IFS('Yield &amp; Quality'!T22&gt;='Dockage Schedule'!$P$4,'Dockage Schedule'!$AA$4,'Yield &amp; Quality'!T22&gt;='Dockage Schedule'!$P$5,'Dockage Schedule'!$AA$5,'Yield &amp; Quality'!T22&gt;='Dockage Schedule'!$P$6,'Dockage Schedule'!$AA$6,'Yield &amp; Quality'!T22&gt;='Dockage Schedule'!$P$7,'Dockage Schedule'!$AA$7,'Yield &amp; Quality'!T22&gt;='Dockage Schedule'!$P$8,'Dockage Schedule'!$AA$8,'Yield &amp; Quality'!T22&gt;='Dockage Schedule'!$P$9,'Dockage Schedule'!$AA$9,'Yield &amp; Quality'!T22&gt;='Dockage Schedule'!$P$10,'Dockage Schedule'!$AA$10,'Yield &amp; Quality'!T22&gt;='Dockage Schedule'!$P$11,'Dockage Schedule'!$AA$11,'Yield &amp; Quality'!T22&gt;='Dockage Schedule'!$P$12,'Dockage Schedule'!$AA$12,'Yield &amp; Quality'!T22&gt;='Dockage Schedule'!$P$13,'Dockage Schedule'!$AA$13,'Yield &amp; Quality'!T22&gt;='Dockage Schedule'!$P$14,'Dockage Schedule'!$AA$14,'Yield &amp; Quality'!T22&gt;='Dockage Schedule'!$P$15,'Dockage Schedule'!$AA$15,'Yield &amp; Quality'!T22&gt;='Dockage Schedule'!$P$16,'Dockage Schedule'!$AA$16,'Yield &amp; Quality'!T22&gt;='Dockage Schedule'!$P$17,'Dockage Schedule'!$AA$17,'Yield &amp; Quality'!T22&gt;='Dockage Schedule'!$P$18,'Dockage Schedule'!$AA$18,'Yield &amp; Quality'!T22&gt;='Dockage Schedule'!$P$19,'Dockage Schedule'!$AA$19,'Yield &amp; Quality'!T22&gt;='Dockage Schedule'!$P$20,'Dockage Schedule'!$AA$20,'Yield &amp; Quality'!T22&gt;='Dockage Schedule'!$P$21,'Dockage Schedule'!$AA$21,'Yield &amp; Quality'!T22&gt;='Dockage Schedule'!$P$22,'Dockage Schedule'!$AA$22,'Yield &amp; Quality'!T22&gt;='Dockage Schedule'!$P$23,'Dockage Schedule'!$AA$23,'Yield &amp; Quality'!T22&gt;='Dockage Schedule'!$P$24,'Dockage Schedule'!$AA$24,'Yield &amp; Quality'!T22&gt;='Dockage Schedule'!$P$25,'Dockage Schedule'!$AA$25,'Yield &amp; Quality'!T22&gt;='Dockage Schedule'!$P$26,'Dockage Schedule'!$AA$26,'Yield &amp; Quality'!T22&gt;='Dockage Schedule'!$P$27,'Dockage Schedule'!$AA$27,'Yield &amp; Quality'!T22&lt;'Dockage Schedule'!$P$27,'Dockage Schedule'!$AA$27)+_xlfn.IFS('Yield &amp; Quality'!Y22&lt;'Dockage Schedule'!$AD$4,'Dockage Schedule'!$AN$3,'Yield &amp; Quality'!Y22&lt;'Dockage Schedule'!$AD$5,'Dockage Schedule'!$AN$4,'Yield &amp; Quality'!Y22&lt;'Dockage Schedule'!$AD$6,'Dockage Schedule'!$AN$5,'Yield &amp; Quality'!Y22&lt;'Dockage Schedule'!$AD$7,'Dockage Schedule'!$AN$6,'Yield &amp; Quality'!Y22&lt;'Dockage Schedule'!$AD$8,'Dockage Schedule'!$AN$7,'Yield &amp; Quality'!Y22&lt;'Dockage Schedule'!$AD$9,'Dockage Schedule'!$AN$8,'Yield &amp; Quality'!Y22&lt;'Dockage Schedule'!$AD$10,'Dockage Schedule'!$AN$9,'Yield &amp; Quality'!Y22&lt;'Dockage Schedule'!$AD$11,'Dockage Schedule'!$AN$10,'Yield &amp; Quality'!Y22&lt;'Dockage Schedule'!$AD$12,'Dockage Schedule'!$AN$11,'Yield &amp; Quality'!Y22&lt;'Dockage Schedule'!$AD$13,'Dockage Schedule'!$AN$12,'Yield &amp; Quality'!Y22&lt;'Dockage Schedule'!$AD$14,'Dockage Schedule'!$AN$13,'Yield &amp; Quality'!Y22&lt;'Dockage Schedule'!$AD$15,'Dockage Schedule'!$AN$14,'Yield &amp; Quality'!Y22&lt;'Dockage Schedule'!$AD$16,'Dockage Schedule'!$AN$15,'Yield &amp; Quality'!Y22&lt;'Dockage Schedule'!$AD$17,'Dockage Schedule'!$AN$16,'Yield &amp; Quality'!Y22&lt;'Dockage Schedule'!$AD$18,'Dockage Schedule'!$AN$17,'Yield &amp; Quality'!Y22&lt;'Dockage Schedule'!$AD$19,'Dockage Schedule'!$AN$18,'Yield &amp; Quality'!Y22&lt;'Dockage Schedule'!$AD$20,'Dockage Schedule'!$AN$19,'Yield &amp; Quality'!Y22&lt;'Dockage Schedule'!$AD$21,'Dockage Schedule'!$AN$20,'Yield &amp; Quality'!Y22&lt;'Dockage Schedule'!$AD$21,'Dockage Schedule'!$AN$22,'Yield &amp; Quality'!Y22&lt;'Dockage Schedule'!$AD$22,'Dockage Schedule'!$AN$23,'Yield &amp; Quality'!Y22&lt;'Dockage Schedule'!$AD$24,'Dockage Schedule'!$AN$24,'Yield &amp; Quality'!Y22&lt;'Dockage Schedule'!$AD$25,'Dockage Schedule'!$AN$24,'Yield &amp; Quality'!Y22&gt;='Dockage Schedule'!$AD$25,-500)-_xlfn.IFS('Yield &amp; Quality'!O22&lt;'Dockage Schedule'!$C$4,0,'Yield &amp; Quality'!O22&lt;'Dockage Schedule'!$C$5,'Dockage Schedule'!$M$4,'Yield &amp; Quality'!O22&lt;'Dockage Schedule'!$C$6,'Dockage Schedule'!$M$5,'Yield &amp; Quality'!O22&lt;'Dockage Schedule'!$C$6,'Dockage Schedule'!$M$7,'Yield &amp; Quality'!O22&lt;'Dockage Schedule'!$C$7,'Dockage Schedule'!$M$8,'Yield &amp; Quality'!O22&lt;'Dockage Schedule'!$C$8,'Dockage Schedule'!$M$9,'Yield &amp; Quality'!O22&lt;'Dockage Schedule'!$C$10,'Dockage Schedule'!$M$9,'Yield &amp; Quality'!O22&lt;'Dockage Schedule'!$C$10,'Dockage Schedule'!$M$11,'Yield &amp; Quality'!O22&lt;'Dockage Schedule'!$C$12,'Dockage Schedule'!$M$11,'Yield &amp; Quality'!O22&lt;'Dockage Schedule'!$C$13,'Dockage Schedule'!$M$12,'Yield &amp; Quality'!O22&lt;'Dockage Schedule'!$C$14,'Dockage Schedule'!$M$13,'Yield &amp; Quality'!O22&lt;'Dockage Schedule'!$C$15,'Dockage Schedule'!$M$14,'Yield &amp; Quality'!O22&lt;'Dockage Schedule'!$C$16,'Dockage Schedule'!$M$15,'Yield &amp; Quality'!O22&lt;'Dockage Schedule'!$C$17,'Dockage Schedule'!$M$16,'Yield &amp; Quality'!O22&lt;'Dockage Schedule'!$C$18,'Dockage Schedule'!$M$17,'Yield &amp; Quality'!O22&lt;'Dockage Schedule'!$C$19,'Dockage Schedule'!$M$18,'Yield &amp; Quality'!O22&lt;'Dockage Schedule'!$C$20,'Dockage Schedule'!$M$19,'Yield &amp; Quality'!O22&lt;'Dockage Schedule'!$C$21,'Dockage Schedule'!$M$20,'Yield &amp; Quality'!O22&lt;'Dockage Schedule'!$C$22,'Dockage Schedule'!$M$21,'Yield &amp; Quality'!O22&lt;'Dockage Schedule'!$C$23,'Dockage Schedule'!$M$22,'Yield &amp; Quality'!O22&lt;'Dockage Schedule'!$C$24,'Dockage Schedule'!$M$23,'Yield &amp; Quality'!O22&gt;='Dockage Schedule'!F28,'Dockage Schedule'!P28)</f>
        <v>-0.03</v>
      </c>
      <c r="Q27" s="66">
        <f>(('Yield &amp; Quality'!G22*((100-'Partial Returns'!G27)/100))*($C$3+L27))+($C$4*'Yield &amp; Quality'!AA22)</f>
        <v>618.18904114955023</v>
      </c>
      <c r="R27" s="7">
        <f>(('Yield &amp; Quality'!H22*((100-'Partial Returns'!H27)/100))*($C$3+M27))+($C$4*'Yield &amp; Quality'!AB22)</f>
        <v>898.25144341322755</v>
      </c>
      <c r="S27" s="7">
        <f>(('Yield &amp; Quality'!I22*((100-'Partial Returns'!I27)/100))*($C$3+N27))+($C$4*'Yield &amp; Quality'!AC22)</f>
        <v>1089.7281128836726</v>
      </c>
      <c r="T27" s="8">
        <f>(('Yield &amp; Quality'!J22*((100-'Partial Returns'!J27)/100))*($C$3+O27))+($C$4*'Yield &amp; Quality'!AD22)</f>
        <v>907.29105572462129</v>
      </c>
      <c r="U27" s="5"/>
      <c r="V27" s="66" cm="1">
        <f t="array" ref="V27">_xlfn.IFS('Yield &amp; Quality'!B22='Treatment Costs'!$A$3,'Treatment Costs'!$K$3,'Yield &amp; Quality'!B22='Treatment Costs'!$A$4,'Treatment Costs'!$K$4,'Yield &amp; Quality'!B22='Treatment Costs'!$A$5,'Treatment Costs'!$K$5,'Yield &amp; Quality'!B22='Treatment Costs'!$A$6,'Treatment Costs'!$K$6,'Yield &amp; Quality'!B22='Treatment Costs'!$A$7,'Treatment Costs'!$K$7,'Yield &amp; Quality'!B22='Treatment Costs'!$A$8,'Treatment Costs'!$K$8,'Yield &amp; Quality'!B22='Treatment Costs'!$A$9,'Treatment Costs'!$K$9,'Yield &amp; Quality'!B22='Treatment Costs'!$A$10,'Treatment Costs'!$K$10,'Yield &amp; Quality'!B22='Treatment Costs'!$A$11,'Treatment Costs'!$K$11,'Yield &amp; Quality'!B22='Treatment Costs'!$A$12,'Treatment Costs'!$K$12,'Yield &amp; Quality'!B22='Treatment Costs'!$A$13,'Treatment Costs'!$K$13,'Yield &amp; Quality'!B22='Treatment Costs'!$A$14,'Treatment Costs'!$K$14,'Yield &amp; Quality'!B22='Treatment Costs'!$A$15,'Treatment Costs'!$K$15,'Yield &amp; Quality'!B22='Treatment Costs'!$A$16,'Treatment Costs'!$K$16)</f>
        <v>160.29642857142858</v>
      </c>
      <c r="W27" s="7" cm="1">
        <f t="array" ref="W27">_xlfn.IFS('Yield &amp; Quality'!C22='Treatment Costs'!$A$3,'Treatment Costs'!$W$3,'Yield &amp; Quality'!C22='Treatment Costs'!$A$4,'Treatment Costs'!$W$4,'Yield &amp; Quality'!C22='Treatment Costs'!$A$5,'Treatment Costs'!$W$5,'Yield &amp; Quality'!C22='Treatment Costs'!$A$6,'Treatment Costs'!$W$6,'Yield &amp; Quality'!C22='Treatment Costs'!$A$7,'Treatment Costs'!$W$7,'Yield &amp; Quality'!C22='Treatment Costs'!$A$8,'Treatment Costs'!$W$8,'Yield &amp; Quality'!C22='Treatment Costs'!$A$9,'Treatment Costs'!$W$9,'Yield &amp; Quality'!C22='Treatment Costs'!$A$10,'Treatment Costs'!$W$10,'Yield &amp; Quality'!C22='Treatment Costs'!$A$11,'Treatment Costs'!$W$11,'Yield &amp; Quality'!C22='Treatment Costs'!$A$12,'Treatment Costs'!$W$12,'Yield &amp; Quality'!C22='Treatment Costs'!$A$13,'Treatment Costs'!$W$13,'Yield &amp; Quality'!C22='Treatment Costs'!$A$14,'Treatment Costs'!$W$14,'Yield &amp; Quality'!C22='Treatment Costs'!$A$15,'Treatment Costs'!$W$15,'Yield &amp; Quality'!C22='Treatment Costs'!$A$16,'Treatment Costs'!$W$16)</f>
        <v>158.14017857142858</v>
      </c>
      <c r="X27" s="7" cm="1">
        <f t="array" ref="X27">_xlfn.IFS('Yield &amp; Quality'!D22='Treatment Costs'!$A$3,'Treatment Costs'!$K$3,'Yield &amp; Quality'!D22='Treatment Costs'!$A$4,'Treatment Costs'!$K$4,'Yield &amp; Quality'!D22='Treatment Costs'!$A$5,'Treatment Costs'!$K$5,'Yield &amp; Quality'!D22='Treatment Costs'!$A$6,'Treatment Costs'!$K$6,'Yield &amp; Quality'!D22='Treatment Costs'!$A$7,'Treatment Costs'!$K$7,'Yield &amp; Quality'!D22='Treatment Costs'!$A$8,'Treatment Costs'!$K$8,'Yield &amp; Quality'!D22='Treatment Costs'!$A$9,'Treatment Costs'!$K$9,'Yield &amp; Quality'!D22='Treatment Costs'!$A$10,'Treatment Costs'!$K$10,'Yield &amp; Quality'!D22='Treatment Costs'!$A$11,'Treatment Costs'!$K$11,'Yield &amp; Quality'!D22='Treatment Costs'!$A$12,'Treatment Costs'!$K$12,'Yield &amp; Quality'!D22='Treatment Costs'!$A$13,'Treatment Costs'!$K$13,'Yield &amp; Quality'!D22='Treatment Costs'!$A$14,'Treatment Costs'!$K$14,'Yield &amp; Quality'!D22='Treatment Costs'!$A$15,'Treatment Costs'!$K$15,'Yield &amp; Quality'!D22='Treatment Costs'!$A$16,'Treatment Costs'!$K$16)</f>
        <v>96.717857142857142</v>
      </c>
      <c r="Y27" s="8" cm="1">
        <f t="array" ref="Y27">_xlfn.IFS('Yield &amp; Quality'!E22='Treatment Costs'!$A$3,'Treatment Costs'!$W$3,'Yield &amp; Quality'!E22='Treatment Costs'!$A$4,'Treatment Costs'!$W$4,'Yield &amp; Quality'!E22='Treatment Costs'!$A$5,'Treatment Costs'!$W$5,'Yield &amp; Quality'!E22='Treatment Costs'!$A$6,'Treatment Costs'!$W$6,'Yield &amp; Quality'!E22='Treatment Costs'!$A$7,'Treatment Costs'!$W$7,'Yield &amp; Quality'!E22='Treatment Costs'!$A$8,'Treatment Costs'!$W$8,'Yield &amp; Quality'!E22='Treatment Costs'!$A$9,'Treatment Costs'!$W$9,'Yield &amp; Quality'!E22='Treatment Costs'!$A$10,'Treatment Costs'!$W$10,'Yield &amp; Quality'!E22='Treatment Costs'!$A$11,'Treatment Costs'!$W$11,'Yield &amp; Quality'!E22='Treatment Costs'!$A$12,'Treatment Costs'!$W$12,'Yield &amp; Quality'!E22='Treatment Costs'!$A$13,'Treatment Costs'!$W$13,'Yield &amp; Quality'!E22='Treatment Costs'!$A$14,'Treatment Costs'!$W$14,'Yield &amp; Quality'!E22='Treatment Costs'!$A$15,'Treatment Costs'!$W$15,'Yield &amp; Quality'!E22='Treatment Costs'!$A$16,'Treatment Costs'!$W$16)</f>
        <v>98.436607142857142</v>
      </c>
      <c r="AA27" s="66">
        <f>(('Yield &amp; Quality'!G22*((100-'Partial Returns'!G27)/100))*($C$3+L27))+($C$4*'Yield &amp; Quality'!AA22)-V27</f>
        <v>457.89261257812166</v>
      </c>
      <c r="AB27" s="7">
        <f>(('Yield &amp; Quality'!H22*((100-'Partial Returns'!H27)/100))*($C$3+M27))+($C$4*'Yield &amp; Quality'!AB22)-W27</f>
        <v>740.11126484179897</v>
      </c>
      <c r="AC27" s="7">
        <f>(('Yield &amp; Quality'!I22*((100-'Partial Returns'!I27)/100))*($C$3+N27))+($C$4*'Yield &amp; Quality'!AC22)-X27</f>
        <v>993.01025574081541</v>
      </c>
      <c r="AD27" s="8">
        <f>(('Yield &amp; Quality'!J22*((100-'Partial Returns'!J27)/100))*($C$3+O27))+($C$4*'Yield &amp; Quality'!AD22)-Y27</f>
        <v>808.85444858176413</v>
      </c>
    </row>
    <row r="28" spans="1:30" x14ac:dyDescent="0.25">
      <c r="A28">
        <v>3.6</v>
      </c>
      <c r="B28" s="66">
        <f>($C$3*'Yield &amp; Quality'!G23)+($C$4*'Yield &amp; Quality'!AA23)</f>
        <v>823.24863553397631</v>
      </c>
      <c r="C28" s="7">
        <f>($C$3*'Yield &amp; Quality'!H23)+($C$4*'Yield &amp; Quality'!AB23)</f>
        <v>900.84356539297994</v>
      </c>
      <c r="D28" s="7">
        <f>($C$3*'Yield &amp; Quality'!I23)+($C$4*'Yield &amp; Quality'!AC23)</f>
        <v>968.78955987458085</v>
      </c>
      <c r="E28" s="8">
        <f>($C$3*'Yield &amp; Quality'!J23)+($C$4*'Yield &amp; Quality'!AD23)</f>
        <v>978.00500188818887</v>
      </c>
      <c r="G28" s="61" cm="1">
        <f t="array" ref="G28">_xlfn.IFS('Yield &amp; Quality'!L23&lt;'Dockage Schedule'!$C$29,0,'Yield &amp; Quality'!L23&lt;'Dockage Schedule'!$C$30,'Dockage Schedule'!$M$29,'Yield &amp; Quality'!L23&lt;'Dockage Schedule'!$C$31,'Dockage Schedule'!$M$30,'Yield &amp; Quality'!L23&lt;'Dockage Schedule'!$C$32,'Dockage Schedule'!$M$31,'Yield &amp; Quality'!L23&lt;'Dockage Schedule'!$C$33,'Dockage Schedule'!$M$32,'Yield &amp; Quality'!L23&lt;'Dockage Schedule'!$C$34,'Dockage Schedule'!$M$33,'Yield &amp; Quality'!L23&lt;'Dockage Schedule'!$C$35,'Dockage Schedule'!$M$34,'Yield &amp; Quality'!L23&lt;'Dockage Schedule'!$C$36,'Dockage Schedule'!$M$35,'Yield &amp; Quality'!L23&lt;'Dockage Schedule'!$C$37,'Dockage Schedule'!$M$36,'Yield &amp; Quality'!L23&lt;'Dockage Schedule'!$C$38,'Dockage Schedule'!$M$37,'Yield &amp; Quality'!L23&lt;'Dockage Schedule'!$C$39,'Dockage Schedule'!$M$38,'Yield &amp; Quality'!L23&lt;'Dockage Schedule'!$C$40,'Dockage Schedule'!$M$39,'Yield &amp; Quality'!L23&lt;'Dockage Schedule'!$C$41,'Dockage Schedule'!$M$40,'Yield &amp; Quality'!L23&lt;'Dockage Schedule'!$C$42,'Dockage Schedule'!$M$41,'Yield &amp; Quality'!L23&lt;'Dockage Schedule'!$C$43,'Dockage Schedule'!$M$42,'Yield &amp; Quality'!L23&lt;'Dockage Schedule'!$C$44,'Dockage Schedule'!$M$43,'Yield &amp; Quality'!L23&lt;'Dockage Schedule'!$C$45,'Dockage Schedule'!$M$44,'Yield &amp; Quality'!L23&lt;'Dockage Schedule'!$C$46,'Dockage Schedule'!$M$45,'Yield &amp; Quality'!L23&lt;'Dockage Schedule'!$C$47,'Dockage Schedule'!$M$46,'Yield &amp; Quality'!L23&lt;'Dockage Schedule'!$C$48,'Dockage Schedule'!$M$47,'Yield &amp; Quality'!L23&lt;'Dockage Schedule'!$C$49,'Dockage Schedule'!M53,'Yield &amp; Quality'!L23&gt;='Dockage Schedule'!$C$49,'Dockage Schedule'!$M$49)</f>
        <v>0</v>
      </c>
      <c r="H28" cm="1">
        <f t="array" ref="H28">_xlfn.IFS('Yield &amp; Quality'!M23&lt;'Dockage Schedule'!$C$29,0,'Yield &amp; Quality'!M23&lt;'Dockage Schedule'!$C$30,'Dockage Schedule'!$M$29,'Yield &amp; Quality'!M23&lt;'Dockage Schedule'!$C$31,'Dockage Schedule'!$M$30,'Yield &amp; Quality'!M23&lt;'Dockage Schedule'!$C$32,'Dockage Schedule'!$M$31,'Yield &amp; Quality'!M23&lt;'Dockage Schedule'!$C$33,'Dockage Schedule'!$M$32,'Yield &amp; Quality'!M23&lt;'Dockage Schedule'!$C$34,'Dockage Schedule'!$M$33,'Yield &amp; Quality'!M23&lt;'Dockage Schedule'!$C$35,'Dockage Schedule'!$M$34,'Yield &amp; Quality'!M23&lt;'Dockage Schedule'!$C$36,'Dockage Schedule'!$M$35,'Yield &amp; Quality'!M23&lt;'Dockage Schedule'!$C$37,'Dockage Schedule'!$M$36,'Yield &amp; Quality'!M23&lt;'Dockage Schedule'!$C$38,'Dockage Schedule'!$M$37,'Yield &amp; Quality'!M23&lt;'Dockage Schedule'!$C$39,'Dockage Schedule'!$M$38,'Yield &amp; Quality'!M23&lt;'Dockage Schedule'!$C$40,'Dockage Schedule'!$M$39,'Yield &amp; Quality'!M23&lt;'Dockage Schedule'!$C$41,'Dockage Schedule'!$M$40,'Yield &amp; Quality'!M23&lt;'Dockage Schedule'!$C$42,'Dockage Schedule'!$M$41,'Yield &amp; Quality'!M23&lt;'Dockage Schedule'!$C$43,'Dockage Schedule'!$M$42,'Yield &amp; Quality'!M23&lt;'Dockage Schedule'!$C$44,'Dockage Schedule'!$M$43,'Yield &amp; Quality'!M23&lt;'Dockage Schedule'!$C$45,'Dockage Schedule'!$M$44,'Yield &amp; Quality'!M23&lt;'Dockage Schedule'!$C$46,'Dockage Schedule'!$M$45,'Yield &amp; Quality'!M23&lt;'Dockage Schedule'!$C$47,'Dockage Schedule'!$M$46,'Yield &amp; Quality'!M23&lt;'Dockage Schedule'!$C$48,'Dockage Schedule'!$M$47,'Yield &amp; Quality'!M23&lt;'Dockage Schedule'!$C$49,'Dockage Schedule'!N53,'Yield &amp; Quality'!M23&gt;='Dockage Schedule'!$C$49,'Dockage Schedule'!$M$49)</f>
        <v>0</v>
      </c>
      <c r="I28" cm="1">
        <f t="array" ref="I28">_xlfn.IFS('Yield &amp; Quality'!N23&lt;'Dockage Schedule'!$C$29,0,'Yield &amp; Quality'!N23&lt;'Dockage Schedule'!$C$30,'Dockage Schedule'!$M$29,'Yield &amp; Quality'!N23&lt;'Dockage Schedule'!$C$31,'Dockage Schedule'!$M$30,'Yield &amp; Quality'!N23&lt;'Dockage Schedule'!$C$32,'Dockage Schedule'!$M$31,'Yield &amp; Quality'!N23&lt;'Dockage Schedule'!$C$33,'Dockage Schedule'!$M$32,'Yield &amp; Quality'!N23&lt;'Dockage Schedule'!$C$34,'Dockage Schedule'!$M$33,'Yield &amp; Quality'!N23&lt;'Dockage Schedule'!$C$35,'Dockage Schedule'!$M$34,'Yield &amp; Quality'!N23&lt;'Dockage Schedule'!$C$36,'Dockage Schedule'!$M$35,'Yield &amp; Quality'!N23&lt;'Dockage Schedule'!$C$37,'Dockage Schedule'!$M$36,'Yield &amp; Quality'!N23&lt;'Dockage Schedule'!$C$38,'Dockage Schedule'!$M$37,'Yield &amp; Quality'!N23&lt;'Dockage Schedule'!$C$39,'Dockage Schedule'!$M$38,'Yield &amp; Quality'!N23&lt;'Dockage Schedule'!$C$40,'Dockage Schedule'!$M$39,'Yield &amp; Quality'!N23&lt;'Dockage Schedule'!$C$41,'Dockage Schedule'!$M$40,'Yield &amp; Quality'!N23&lt;'Dockage Schedule'!$C$42,'Dockage Schedule'!$M$41,'Yield &amp; Quality'!N23&lt;'Dockage Schedule'!$C$43,'Dockage Schedule'!$M$42,'Yield &amp; Quality'!N23&lt;'Dockage Schedule'!$C$44,'Dockage Schedule'!$M$43,'Yield &amp; Quality'!N23&lt;'Dockage Schedule'!$C$45,'Dockage Schedule'!$M$44,'Yield &amp; Quality'!N23&lt;'Dockage Schedule'!$C$46,'Dockage Schedule'!$M$45,'Yield &amp; Quality'!N23&lt;'Dockage Schedule'!$C$47,'Dockage Schedule'!$M$46,'Yield &amp; Quality'!N23&lt;'Dockage Schedule'!$C$48,'Dockage Schedule'!$M$47,'Yield &amp; Quality'!N23&lt;'Dockage Schedule'!$C$49,'Dockage Schedule'!O53,'Yield &amp; Quality'!N23&gt;='Dockage Schedule'!$C$49,'Dockage Schedule'!$M$49)</f>
        <v>0</v>
      </c>
      <c r="J28" s="62" cm="1">
        <f t="array" ref="J28">_xlfn.IFS('Yield &amp; Quality'!O23&lt;'Dockage Schedule'!$C$29,0,'Yield &amp; Quality'!O23&lt;'Dockage Schedule'!$C$30,'Dockage Schedule'!$M$29,'Yield &amp; Quality'!O23&lt;'Dockage Schedule'!$C$31,'Dockage Schedule'!$M$30,'Yield &amp; Quality'!O23&lt;'Dockage Schedule'!$C$32,'Dockage Schedule'!$M$31,'Yield &amp; Quality'!O23&lt;'Dockage Schedule'!$C$33,'Dockage Schedule'!$M$32,'Yield &amp; Quality'!O23&lt;'Dockage Schedule'!$C$34,'Dockage Schedule'!$M$33,'Yield &amp; Quality'!O23&lt;'Dockage Schedule'!$C$35,'Dockage Schedule'!$M$34,'Yield &amp; Quality'!O23&lt;'Dockage Schedule'!$C$36,'Dockage Schedule'!$M$35,'Yield &amp; Quality'!O23&lt;'Dockage Schedule'!$C$37,'Dockage Schedule'!$M$36,'Yield &amp; Quality'!O23&lt;'Dockage Schedule'!$C$38,'Dockage Schedule'!$M$37,'Yield &amp; Quality'!O23&lt;'Dockage Schedule'!$C$39,'Dockage Schedule'!$M$38,'Yield &amp; Quality'!O23&lt;'Dockage Schedule'!$C$40,'Dockage Schedule'!$M$39,'Yield &amp; Quality'!O23&lt;'Dockage Schedule'!$C$41,'Dockage Schedule'!$M$40,'Yield &amp; Quality'!O23&lt;'Dockage Schedule'!$C$42,'Dockage Schedule'!$M$41,'Yield &amp; Quality'!O23&lt;'Dockage Schedule'!$C$43,'Dockage Schedule'!$M$42,'Yield &amp; Quality'!O23&lt;'Dockage Schedule'!$C$44,'Dockage Schedule'!$M$43,'Yield &amp; Quality'!O23&lt;'Dockage Schedule'!$C$45,'Dockage Schedule'!$M$44,'Yield &amp; Quality'!O23&lt;'Dockage Schedule'!$C$46,'Dockage Schedule'!$M$45,'Yield &amp; Quality'!O23&lt;'Dockage Schedule'!$C$47,'Dockage Schedule'!$M$46,'Yield &amp; Quality'!O23&lt;'Dockage Schedule'!$C$48,'Dockage Schedule'!$M$47,'Yield &amp; Quality'!O23&lt;'Dockage Schedule'!$C$49,'Dockage Schedule'!P53,'Yield &amp; Quality'!O23&gt;='Dockage Schedule'!$C$49,'Dockage Schedule'!$M$49)</f>
        <v>0</v>
      </c>
      <c r="L28" s="67" cm="1">
        <f t="array" ref="L28">_xlfn.IFS('Yield &amp; Quality'!Q23&gt;='Dockage Schedule'!$P$4,'Dockage Schedule'!$AA$4,'Yield &amp; Quality'!Q23&gt;='Dockage Schedule'!$P$5,'Dockage Schedule'!$AA$5,'Yield &amp; Quality'!Q23&gt;='Dockage Schedule'!$P$6,'Dockage Schedule'!$AA$6,'Yield &amp; Quality'!Q23&gt;='Dockage Schedule'!$P$7,'Dockage Schedule'!$AA$7,'Yield &amp; Quality'!Q23&gt;='Dockage Schedule'!$P$8,'Dockage Schedule'!$AA$8,'Yield &amp; Quality'!Q23&gt;='Dockage Schedule'!$P$9,'Dockage Schedule'!$AA$9,'Yield &amp; Quality'!Q23&gt;='Dockage Schedule'!$P$10,'Dockage Schedule'!$AA$10,'Yield &amp; Quality'!Q23&gt;='Dockage Schedule'!$P$11,'Dockage Schedule'!$AA$11,'Yield &amp; Quality'!Q23&gt;='Dockage Schedule'!$P$12,'Dockage Schedule'!$AA$12,'Yield &amp; Quality'!Q23&gt;='Dockage Schedule'!$P$13,'Dockage Schedule'!$AA$13,'Yield &amp; Quality'!Q23&gt;='Dockage Schedule'!$P$14,'Dockage Schedule'!$AA$14,'Yield &amp; Quality'!Q23&gt;='Dockage Schedule'!$P$15,'Dockage Schedule'!$AA$15,'Yield &amp; Quality'!Q23&gt;='Dockage Schedule'!$P$16,'Dockage Schedule'!$AA$16,'Yield &amp; Quality'!Q23&gt;='Dockage Schedule'!$P$17,'Dockage Schedule'!$AA$17,'Yield &amp; Quality'!Q23&gt;='Dockage Schedule'!$P$18,'Dockage Schedule'!$AA$18,'Yield &amp; Quality'!Q23&gt;='Dockage Schedule'!$P$19,'Dockage Schedule'!$AA$19,'Yield &amp; Quality'!Q23&gt;='Dockage Schedule'!$P$20,'Dockage Schedule'!$AA$20,'Yield &amp; Quality'!Q23&gt;='Dockage Schedule'!$P$21,'Dockage Schedule'!$AA$21,'Yield &amp; Quality'!Q23&gt;='Dockage Schedule'!$P$22,'Dockage Schedule'!$AA$22,'Yield &amp; Quality'!Q23&gt;='Dockage Schedule'!$P$23,'Dockage Schedule'!$AA$23,'Yield &amp; Quality'!Q23&gt;='Dockage Schedule'!$P$24,'Dockage Schedule'!$AA$24,'Yield &amp; Quality'!Q23&gt;='Dockage Schedule'!$P$25,'Dockage Schedule'!$AA$25,'Yield &amp; Quality'!Q23&gt;='Dockage Schedule'!$P$26,'Dockage Schedule'!$AA$26,'Yield &amp; Quality'!Q23&gt;='Dockage Schedule'!$P$27,'Dockage Schedule'!$AA$27,'Yield &amp; Quality'!Q23&lt;'Dockage Schedule'!$P$27,'Dockage Schedule'!$AA$27)+_xlfn.IFS('Yield &amp; Quality'!V23&lt;'Dockage Schedule'!$AD$4,'Dockage Schedule'!$AN$3,'Yield &amp; Quality'!V23&lt;'Dockage Schedule'!$AD$5,'Dockage Schedule'!$AN$4,'Yield &amp; Quality'!V23&lt;'Dockage Schedule'!$AD$6,'Dockage Schedule'!$AN$5,'Yield &amp; Quality'!V23&lt;'Dockage Schedule'!$AD$7,'Dockage Schedule'!$AN$6,'Yield &amp; Quality'!V23&lt;'Dockage Schedule'!$AD$8,'Dockage Schedule'!$AN$7,'Yield &amp; Quality'!V23&lt;'Dockage Schedule'!$AD$9,'Dockage Schedule'!$AN$8,'Yield &amp; Quality'!V23&lt;'Dockage Schedule'!$AD$10,'Dockage Schedule'!$AN$9,'Yield &amp; Quality'!V23&lt;'Dockage Schedule'!$AD$11,'Dockage Schedule'!$AN$10,'Yield &amp; Quality'!V23&lt;'Dockage Schedule'!$AD$12,'Dockage Schedule'!$AN$11,'Yield &amp; Quality'!V23&lt;'Dockage Schedule'!$AD$13,'Dockage Schedule'!$AN$12,'Yield &amp; Quality'!V23&lt;'Dockage Schedule'!$AD$14,'Dockage Schedule'!$AN$13,'Yield &amp; Quality'!V23&lt;'Dockage Schedule'!$AD$15,'Dockage Schedule'!$AN$14,'Yield &amp; Quality'!V23&lt;'Dockage Schedule'!$AD$16,'Dockage Schedule'!$AN$15,'Yield &amp; Quality'!V23&lt;'Dockage Schedule'!$AD$17,'Dockage Schedule'!$AN$16,'Yield &amp; Quality'!V23&lt;'Dockage Schedule'!$AD$18,'Dockage Schedule'!$AN$17,'Yield &amp; Quality'!V23&lt;'Dockage Schedule'!$AD$19,'Dockage Schedule'!$AN$18,'Yield &amp; Quality'!V23&lt;'Dockage Schedule'!$AD$20,'Dockage Schedule'!$AN$19,'Yield &amp; Quality'!V23&lt;'Dockage Schedule'!$AD$21,'Dockage Schedule'!$AN$20,'Yield &amp; Quality'!V23&lt;'Dockage Schedule'!$AD$21,'Dockage Schedule'!$AN$22,'Yield &amp; Quality'!V23&lt;'Dockage Schedule'!$AD$22,'Dockage Schedule'!$AN$23,'Yield &amp; Quality'!V23&lt;'Dockage Schedule'!$AD$24,'Dockage Schedule'!$AN$24,'Yield &amp; Quality'!V23&lt;'Dockage Schedule'!$AD$25,'Dockage Schedule'!$AN$24,'Yield &amp; Quality'!V23&gt;='Dockage Schedule'!$AD$25,-500)-_xlfn.IFS('Yield &amp; Quality'!L23&lt;'Dockage Schedule'!$C$4,0,'Yield &amp; Quality'!L23&lt;'Dockage Schedule'!$C$5,'Dockage Schedule'!$M$4,'Yield &amp; Quality'!L23&lt;'Dockage Schedule'!$C$6,'Dockage Schedule'!$M$5,'Yield &amp; Quality'!L23&lt;'Dockage Schedule'!$C$6,'Dockage Schedule'!$M$7,'Yield &amp; Quality'!L23&lt;'Dockage Schedule'!$C$7,'Dockage Schedule'!$M$8,'Yield &amp; Quality'!L23&lt;'Dockage Schedule'!$C$8,'Dockage Schedule'!$M$9,'Yield &amp; Quality'!L23&lt;'Dockage Schedule'!$C$10,'Dockage Schedule'!$M$9,'Yield &amp; Quality'!L23&lt;'Dockage Schedule'!$C$10,'Dockage Schedule'!$M$11,'Yield &amp; Quality'!L23&lt;'Dockage Schedule'!$C$12,'Dockage Schedule'!$M$11,'Yield &amp; Quality'!L23&lt;'Dockage Schedule'!$C$13,'Dockage Schedule'!$M$12,'Yield &amp; Quality'!L23&lt;'Dockage Schedule'!$C$14,'Dockage Schedule'!$M$13,'Yield &amp; Quality'!L23&lt;'Dockage Schedule'!$C$15,'Dockage Schedule'!$M$14,'Yield &amp; Quality'!L23&lt;'Dockage Schedule'!$C$16,'Dockage Schedule'!$M$15,'Yield &amp; Quality'!L23&lt;'Dockage Schedule'!$C$17,'Dockage Schedule'!$M$16,'Yield &amp; Quality'!L23&lt;'Dockage Schedule'!$C$18,'Dockage Schedule'!$M$17,'Yield &amp; Quality'!L23&lt;'Dockage Schedule'!$C$19,'Dockage Schedule'!$M$18,'Yield &amp; Quality'!L23&lt;'Dockage Schedule'!$C$20,'Dockage Schedule'!$M$19,'Yield &amp; Quality'!L23&lt;'Dockage Schedule'!$C$21,'Dockage Schedule'!$M$20,'Yield &amp; Quality'!L23&lt;'Dockage Schedule'!$C$22,'Dockage Schedule'!$M$21,'Yield &amp; Quality'!L23&lt;'Dockage Schedule'!$C$23,'Dockage Schedule'!$M$22,'Yield &amp; Quality'!L23&lt;'Dockage Schedule'!$C$24,'Dockage Schedule'!$M$23,'Yield &amp; Quality'!L23&gt;='Dockage Schedule'!C29,'Dockage Schedule'!M29)</f>
        <v>-0.22500000000000001</v>
      </c>
      <c r="M28" s="29" cm="1">
        <f t="array" ref="M28">_xlfn.IFS('Yield &amp; Quality'!R23&gt;='Dockage Schedule'!$P$4,'Dockage Schedule'!$AA$4,'Yield &amp; Quality'!R23&gt;='Dockage Schedule'!$P$5,'Dockage Schedule'!$AA$5,'Yield &amp; Quality'!R23&gt;='Dockage Schedule'!$P$6,'Dockage Schedule'!$AA$6,'Yield &amp; Quality'!R23&gt;='Dockage Schedule'!$P$7,'Dockage Schedule'!$AA$7,'Yield &amp; Quality'!R23&gt;='Dockage Schedule'!$P$8,'Dockage Schedule'!$AA$8,'Yield &amp; Quality'!R23&gt;='Dockage Schedule'!$P$9,'Dockage Schedule'!$AA$9,'Yield &amp; Quality'!R23&gt;='Dockage Schedule'!$P$10,'Dockage Schedule'!$AA$10,'Yield &amp; Quality'!R23&gt;='Dockage Schedule'!$P$11,'Dockage Schedule'!$AA$11,'Yield &amp; Quality'!R23&gt;='Dockage Schedule'!$P$12,'Dockage Schedule'!$AA$12,'Yield &amp; Quality'!R23&gt;='Dockage Schedule'!$P$13,'Dockage Schedule'!$AA$13,'Yield &amp; Quality'!R23&gt;='Dockage Schedule'!$P$14,'Dockage Schedule'!$AA$14,'Yield &amp; Quality'!R23&gt;='Dockage Schedule'!$P$15,'Dockage Schedule'!$AA$15,'Yield &amp; Quality'!R23&gt;='Dockage Schedule'!$P$16,'Dockage Schedule'!$AA$16,'Yield &amp; Quality'!R23&gt;='Dockage Schedule'!$P$17,'Dockage Schedule'!$AA$17,'Yield &amp; Quality'!R23&gt;='Dockage Schedule'!$P$18,'Dockage Schedule'!$AA$18,'Yield &amp; Quality'!R23&gt;='Dockage Schedule'!$P$19,'Dockage Schedule'!$AA$19,'Yield &amp; Quality'!R23&gt;='Dockage Schedule'!$P$20,'Dockage Schedule'!$AA$20,'Yield &amp; Quality'!R23&gt;='Dockage Schedule'!$P$21,'Dockage Schedule'!$AA$21,'Yield &amp; Quality'!R23&gt;='Dockage Schedule'!$P$22,'Dockage Schedule'!$AA$22,'Yield &amp; Quality'!R23&gt;='Dockage Schedule'!$P$23,'Dockage Schedule'!$AA$23,'Yield &amp; Quality'!R23&gt;='Dockage Schedule'!$P$24,'Dockage Schedule'!$AA$24,'Yield &amp; Quality'!R23&gt;='Dockage Schedule'!$P$25,'Dockage Schedule'!$AA$25,'Yield &amp; Quality'!R23&gt;='Dockage Schedule'!$P$26,'Dockage Schedule'!$AA$26,'Yield &amp; Quality'!R23&gt;='Dockage Schedule'!$P$27,'Dockage Schedule'!$AA$27,'Yield &amp; Quality'!R23&lt;'Dockage Schedule'!$P$27,'Dockage Schedule'!$AA$27)+_xlfn.IFS('Yield &amp; Quality'!W23&lt;'Dockage Schedule'!$AD$4,'Dockage Schedule'!$AN$3,'Yield &amp; Quality'!W23&lt;'Dockage Schedule'!$AD$5,'Dockage Schedule'!$AN$4,'Yield &amp; Quality'!W23&lt;'Dockage Schedule'!$AD$6,'Dockage Schedule'!$AN$5,'Yield &amp; Quality'!W23&lt;'Dockage Schedule'!$AD$7,'Dockage Schedule'!$AN$6,'Yield &amp; Quality'!W23&lt;'Dockage Schedule'!$AD$8,'Dockage Schedule'!$AN$7,'Yield &amp; Quality'!W23&lt;'Dockage Schedule'!$AD$9,'Dockage Schedule'!$AN$8,'Yield &amp; Quality'!W23&lt;'Dockage Schedule'!$AD$10,'Dockage Schedule'!$AN$9,'Yield &amp; Quality'!W23&lt;'Dockage Schedule'!$AD$11,'Dockage Schedule'!$AN$10,'Yield &amp; Quality'!W23&lt;'Dockage Schedule'!$AD$12,'Dockage Schedule'!$AN$11,'Yield &amp; Quality'!W23&lt;'Dockage Schedule'!$AD$13,'Dockage Schedule'!$AN$12,'Yield &amp; Quality'!W23&lt;'Dockage Schedule'!$AD$14,'Dockage Schedule'!$AN$13,'Yield &amp; Quality'!W23&lt;'Dockage Schedule'!$AD$15,'Dockage Schedule'!$AN$14,'Yield &amp; Quality'!W23&lt;'Dockage Schedule'!$AD$16,'Dockage Schedule'!$AN$15,'Yield &amp; Quality'!W23&lt;'Dockage Schedule'!$AD$17,'Dockage Schedule'!$AN$16,'Yield &amp; Quality'!W23&lt;'Dockage Schedule'!$AD$18,'Dockage Schedule'!$AN$17,'Yield &amp; Quality'!W23&lt;'Dockage Schedule'!$AD$19,'Dockage Schedule'!$AN$18,'Yield &amp; Quality'!W23&lt;'Dockage Schedule'!$AD$20,'Dockage Schedule'!$AN$19,'Yield &amp; Quality'!W23&lt;'Dockage Schedule'!$AD$21,'Dockage Schedule'!$AN$20,'Yield &amp; Quality'!W23&lt;'Dockage Schedule'!$AD$21,'Dockage Schedule'!$AN$22,'Yield &amp; Quality'!W23&lt;'Dockage Schedule'!$AD$22,'Dockage Schedule'!$AN$23,'Yield &amp; Quality'!W23&lt;'Dockage Schedule'!$AD$24,'Dockage Schedule'!$AN$24,'Yield &amp; Quality'!W23&lt;'Dockage Schedule'!$AD$25,'Dockage Schedule'!$AN$24,'Yield &amp; Quality'!W23&gt;='Dockage Schedule'!$AD$25,-500)-_xlfn.IFS('Yield &amp; Quality'!M23&lt;'Dockage Schedule'!$C$4,0,'Yield &amp; Quality'!M23&lt;'Dockage Schedule'!$C$5,'Dockage Schedule'!$M$4,'Yield &amp; Quality'!M23&lt;'Dockage Schedule'!$C$6,'Dockage Schedule'!$M$5,'Yield &amp; Quality'!M23&lt;'Dockage Schedule'!$C$6,'Dockage Schedule'!$M$7,'Yield &amp; Quality'!M23&lt;'Dockage Schedule'!$C$7,'Dockage Schedule'!$M$8,'Yield &amp; Quality'!M23&lt;'Dockage Schedule'!$C$8,'Dockage Schedule'!$M$9,'Yield &amp; Quality'!M23&lt;'Dockage Schedule'!$C$10,'Dockage Schedule'!$M$9,'Yield &amp; Quality'!M23&lt;'Dockage Schedule'!$C$10,'Dockage Schedule'!$M$11,'Yield &amp; Quality'!M23&lt;'Dockage Schedule'!$C$12,'Dockage Schedule'!$M$11,'Yield &amp; Quality'!M23&lt;'Dockage Schedule'!$C$13,'Dockage Schedule'!$M$12,'Yield &amp; Quality'!M23&lt;'Dockage Schedule'!$C$14,'Dockage Schedule'!$M$13,'Yield &amp; Quality'!M23&lt;'Dockage Schedule'!$C$15,'Dockage Schedule'!$M$14,'Yield &amp; Quality'!M23&lt;'Dockage Schedule'!$C$16,'Dockage Schedule'!$M$15,'Yield &amp; Quality'!M23&lt;'Dockage Schedule'!$C$17,'Dockage Schedule'!$M$16,'Yield &amp; Quality'!M23&lt;'Dockage Schedule'!$C$18,'Dockage Schedule'!$M$17,'Yield &amp; Quality'!M23&lt;'Dockage Schedule'!$C$19,'Dockage Schedule'!$M$18,'Yield &amp; Quality'!M23&lt;'Dockage Schedule'!$C$20,'Dockage Schedule'!$M$19,'Yield &amp; Quality'!M23&lt;'Dockage Schedule'!$C$21,'Dockage Schedule'!$M$20,'Yield &amp; Quality'!M23&lt;'Dockage Schedule'!$C$22,'Dockage Schedule'!$M$21,'Yield &amp; Quality'!M23&lt;'Dockage Schedule'!$C$23,'Dockage Schedule'!$M$22,'Yield &amp; Quality'!M23&lt;'Dockage Schedule'!$C$24,'Dockage Schedule'!$M$23,'Yield &amp; Quality'!M23&gt;='Dockage Schedule'!D29,'Dockage Schedule'!N29)</f>
        <v>-0.03</v>
      </c>
      <c r="N28" s="29" cm="1">
        <f t="array" ref="N28">_xlfn.IFS('Yield &amp; Quality'!S23&gt;='Dockage Schedule'!$P$4,'Dockage Schedule'!$AA$4,'Yield &amp; Quality'!S23&gt;='Dockage Schedule'!$P$5,'Dockage Schedule'!$AA$5,'Yield &amp; Quality'!S23&gt;='Dockage Schedule'!$P$6,'Dockage Schedule'!$AA$6,'Yield &amp; Quality'!S23&gt;='Dockage Schedule'!$P$7,'Dockage Schedule'!$AA$7,'Yield &amp; Quality'!S23&gt;='Dockage Schedule'!$P$8,'Dockage Schedule'!$AA$8,'Yield &amp; Quality'!S23&gt;='Dockage Schedule'!$P$9,'Dockage Schedule'!$AA$9,'Yield &amp; Quality'!S23&gt;='Dockage Schedule'!$P$10,'Dockage Schedule'!$AA$10,'Yield &amp; Quality'!S23&gt;='Dockage Schedule'!$P$11,'Dockage Schedule'!$AA$11,'Yield &amp; Quality'!S23&gt;='Dockage Schedule'!$P$12,'Dockage Schedule'!$AA$12,'Yield &amp; Quality'!S23&gt;='Dockage Schedule'!$P$13,'Dockage Schedule'!$AA$13,'Yield &amp; Quality'!S23&gt;='Dockage Schedule'!$P$14,'Dockage Schedule'!$AA$14,'Yield &amp; Quality'!S23&gt;='Dockage Schedule'!$P$15,'Dockage Schedule'!$AA$15,'Yield &amp; Quality'!S23&gt;='Dockage Schedule'!$P$16,'Dockage Schedule'!$AA$16,'Yield &amp; Quality'!S23&gt;='Dockage Schedule'!$P$17,'Dockage Schedule'!$AA$17,'Yield &amp; Quality'!S23&gt;='Dockage Schedule'!$P$18,'Dockage Schedule'!$AA$18,'Yield &amp; Quality'!S23&gt;='Dockage Schedule'!$P$19,'Dockage Schedule'!$AA$19,'Yield &amp; Quality'!S23&gt;='Dockage Schedule'!$P$20,'Dockage Schedule'!$AA$20,'Yield &amp; Quality'!S23&gt;='Dockage Schedule'!$P$21,'Dockage Schedule'!$AA$21,'Yield &amp; Quality'!S23&gt;='Dockage Schedule'!$P$22,'Dockage Schedule'!$AA$22,'Yield &amp; Quality'!S23&gt;='Dockage Schedule'!$P$23,'Dockage Schedule'!$AA$23,'Yield &amp; Quality'!S23&gt;='Dockage Schedule'!$P$24,'Dockage Schedule'!$AA$24,'Yield &amp; Quality'!S23&gt;='Dockage Schedule'!$P$25,'Dockage Schedule'!$AA$25,'Yield &amp; Quality'!S23&gt;='Dockage Schedule'!$P$26,'Dockage Schedule'!$AA$26,'Yield &amp; Quality'!S23&gt;='Dockage Schedule'!$P$27,'Dockage Schedule'!$AA$27,'Yield &amp; Quality'!S23&lt;'Dockage Schedule'!$P$27,'Dockage Schedule'!$AA$27)+_xlfn.IFS('Yield &amp; Quality'!X23&lt;'Dockage Schedule'!$AD$4,'Dockage Schedule'!$AN$3,'Yield &amp; Quality'!X23&lt;'Dockage Schedule'!$AD$5,'Dockage Schedule'!$AN$4,'Yield &amp; Quality'!X23&lt;'Dockage Schedule'!$AD$6,'Dockage Schedule'!$AN$5,'Yield &amp; Quality'!X23&lt;'Dockage Schedule'!$AD$7,'Dockage Schedule'!$AN$6,'Yield &amp; Quality'!X23&lt;'Dockage Schedule'!$AD$8,'Dockage Schedule'!$AN$7,'Yield &amp; Quality'!X23&lt;'Dockage Schedule'!$AD$9,'Dockage Schedule'!$AN$8,'Yield &amp; Quality'!X23&lt;'Dockage Schedule'!$AD$10,'Dockage Schedule'!$AN$9,'Yield &amp; Quality'!X23&lt;'Dockage Schedule'!$AD$11,'Dockage Schedule'!$AN$10,'Yield &amp; Quality'!X23&lt;'Dockage Schedule'!$AD$12,'Dockage Schedule'!$AN$11,'Yield &amp; Quality'!X23&lt;'Dockage Schedule'!$AD$13,'Dockage Schedule'!$AN$12,'Yield &amp; Quality'!X23&lt;'Dockage Schedule'!$AD$14,'Dockage Schedule'!$AN$13,'Yield &amp; Quality'!X23&lt;'Dockage Schedule'!$AD$15,'Dockage Schedule'!$AN$14,'Yield &amp; Quality'!X23&lt;'Dockage Schedule'!$AD$16,'Dockage Schedule'!$AN$15,'Yield &amp; Quality'!X23&lt;'Dockage Schedule'!$AD$17,'Dockage Schedule'!$AN$16,'Yield &amp; Quality'!X23&lt;'Dockage Schedule'!$AD$18,'Dockage Schedule'!$AN$17,'Yield &amp; Quality'!X23&lt;'Dockage Schedule'!$AD$19,'Dockage Schedule'!$AN$18,'Yield &amp; Quality'!X23&lt;'Dockage Schedule'!$AD$20,'Dockage Schedule'!$AN$19,'Yield &amp; Quality'!X23&lt;'Dockage Schedule'!$AD$21,'Dockage Schedule'!$AN$20,'Yield &amp; Quality'!X23&lt;'Dockage Schedule'!$AD$21,'Dockage Schedule'!$AN$22,'Yield &amp; Quality'!X23&lt;'Dockage Schedule'!$AD$22,'Dockage Schedule'!$AN$23,'Yield &amp; Quality'!X23&lt;'Dockage Schedule'!$AD$24,'Dockage Schedule'!$AN$24,'Yield &amp; Quality'!X23&lt;'Dockage Schedule'!$AD$25,'Dockage Schedule'!$AN$24,'Yield &amp; Quality'!X23&gt;='Dockage Schedule'!$AD$25,-500)-_xlfn.IFS('Yield &amp; Quality'!N23&lt;'Dockage Schedule'!$C$4,0,'Yield &amp; Quality'!N23&lt;'Dockage Schedule'!$C$5,'Dockage Schedule'!$M$4,'Yield &amp; Quality'!N23&lt;'Dockage Schedule'!$C$6,'Dockage Schedule'!$M$5,'Yield &amp; Quality'!N23&lt;'Dockage Schedule'!$C$6,'Dockage Schedule'!$M$7,'Yield &amp; Quality'!N23&lt;'Dockage Schedule'!$C$7,'Dockage Schedule'!$M$8,'Yield &amp; Quality'!N23&lt;'Dockage Schedule'!$C$8,'Dockage Schedule'!$M$9,'Yield &amp; Quality'!N23&lt;'Dockage Schedule'!$C$10,'Dockage Schedule'!$M$9,'Yield &amp; Quality'!N23&lt;'Dockage Schedule'!$C$10,'Dockage Schedule'!$M$11,'Yield &amp; Quality'!N23&lt;'Dockage Schedule'!$C$12,'Dockage Schedule'!$M$11,'Yield &amp; Quality'!N23&lt;'Dockage Schedule'!$C$13,'Dockage Schedule'!$M$12,'Yield &amp; Quality'!N23&lt;'Dockage Schedule'!$C$14,'Dockage Schedule'!$M$13,'Yield &amp; Quality'!N23&lt;'Dockage Schedule'!$C$15,'Dockage Schedule'!$M$14,'Yield &amp; Quality'!N23&lt;'Dockage Schedule'!$C$16,'Dockage Schedule'!$M$15,'Yield &amp; Quality'!N23&lt;'Dockage Schedule'!$C$17,'Dockage Schedule'!$M$16,'Yield &amp; Quality'!N23&lt;'Dockage Schedule'!$C$18,'Dockage Schedule'!$M$17,'Yield &amp; Quality'!N23&lt;'Dockage Schedule'!$C$19,'Dockage Schedule'!$M$18,'Yield &amp; Quality'!N23&lt;'Dockage Schedule'!$C$20,'Dockage Schedule'!$M$19,'Yield &amp; Quality'!N23&lt;'Dockage Schedule'!$C$21,'Dockage Schedule'!$M$20,'Yield &amp; Quality'!N23&lt;'Dockage Schedule'!$C$22,'Dockage Schedule'!$M$21,'Yield &amp; Quality'!N23&lt;'Dockage Schedule'!$C$23,'Dockage Schedule'!$M$22,'Yield &amp; Quality'!N23&lt;'Dockage Schedule'!$C$24,'Dockage Schedule'!$M$23,'Yield &amp; Quality'!N23&gt;='Dockage Schedule'!E29,'Dockage Schedule'!O29)</f>
        <v>-0.14000000000000001</v>
      </c>
      <c r="O28" s="68" cm="1">
        <f t="array" ref="O28">_xlfn.IFS('Yield &amp; Quality'!T23&gt;='Dockage Schedule'!$P$4,'Dockage Schedule'!$AA$4,'Yield &amp; Quality'!T23&gt;='Dockage Schedule'!$P$5,'Dockage Schedule'!$AA$5,'Yield &amp; Quality'!T23&gt;='Dockage Schedule'!$P$6,'Dockage Schedule'!$AA$6,'Yield &amp; Quality'!T23&gt;='Dockage Schedule'!$P$7,'Dockage Schedule'!$AA$7,'Yield &amp; Quality'!T23&gt;='Dockage Schedule'!$P$8,'Dockage Schedule'!$AA$8,'Yield &amp; Quality'!T23&gt;='Dockage Schedule'!$P$9,'Dockage Schedule'!$AA$9,'Yield &amp; Quality'!T23&gt;='Dockage Schedule'!$P$10,'Dockage Schedule'!$AA$10,'Yield &amp; Quality'!T23&gt;='Dockage Schedule'!$P$11,'Dockage Schedule'!$AA$11,'Yield &amp; Quality'!T23&gt;='Dockage Schedule'!$P$12,'Dockage Schedule'!$AA$12,'Yield &amp; Quality'!T23&gt;='Dockage Schedule'!$P$13,'Dockage Schedule'!$AA$13,'Yield &amp; Quality'!T23&gt;='Dockage Schedule'!$P$14,'Dockage Schedule'!$AA$14,'Yield &amp; Quality'!T23&gt;='Dockage Schedule'!$P$15,'Dockage Schedule'!$AA$15,'Yield &amp; Quality'!T23&gt;='Dockage Schedule'!$P$16,'Dockage Schedule'!$AA$16,'Yield &amp; Quality'!T23&gt;='Dockage Schedule'!$P$17,'Dockage Schedule'!$AA$17,'Yield &amp; Quality'!T23&gt;='Dockage Schedule'!$P$18,'Dockage Schedule'!$AA$18,'Yield &amp; Quality'!T23&gt;='Dockage Schedule'!$P$19,'Dockage Schedule'!$AA$19,'Yield &amp; Quality'!T23&gt;='Dockage Schedule'!$P$20,'Dockage Schedule'!$AA$20,'Yield &amp; Quality'!T23&gt;='Dockage Schedule'!$P$21,'Dockage Schedule'!$AA$21,'Yield &amp; Quality'!T23&gt;='Dockage Schedule'!$P$22,'Dockage Schedule'!$AA$22,'Yield &amp; Quality'!T23&gt;='Dockage Schedule'!$P$23,'Dockage Schedule'!$AA$23,'Yield &amp; Quality'!T23&gt;='Dockage Schedule'!$P$24,'Dockage Schedule'!$AA$24,'Yield &amp; Quality'!T23&gt;='Dockage Schedule'!$P$25,'Dockage Schedule'!$AA$25,'Yield &amp; Quality'!T23&gt;='Dockage Schedule'!$P$26,'Dockage Schedule'!$AA$26,'Yield &amp; Quality'!T23&gt;='Dockage Schedule'!$P$27,'Dockage Schedule'!$AA$27,'Yield &amp; Quality'!T23&lt;'Dockage Schedule'!$P$27,'Dockage Schedule'!$AA$27)+_xlfn.IFS('Yield &amp; Quality'!Y23&lt;'Dockage Schedule'!$AD$4,'Dockage Schedule'!$AN$3,'Yield &amp; Quality'!Y23&lt;'Dockage Schedule'!$AD$5,'Dockage Schedule'!$AN$4,'Yield &amp; Quality'!Y23&lt;'Dockage Schedule'!$AD$6,'Dockage Schedule'!$AN$5,'Yield &amp; Quality'!Y23&lt;'Dockage Schedule'!$AD$7,'Dockage Schedule'!$AN$6,'Yield &amp; Quality'!Y23&lt;'Dockage Schedule'!$AD$8,'Dockage Schedule'!$AN$7,'Yield &amp; Quality'!Y23&lt;'Dockage Schedule'!$AD$9,'Dockage Schedule'!$AN$8,'Yield &amp; Quality'!Y23&lt;'Dockage Schedule'!$AD$10,'Dockage Schedule'!$AN$9,'Yield &amp; Quality'!Y23&lt;'Dockage Schedule'!$AD$11,'Dockage Schedule'!$AN$10,'Yield &amp; Quality'!Y23&lt;'Dockage Schedule'!$AD$12,'Dockage Schedule'!$AN$11,'Yield &amp; Quality'!Y23&lt;'Dockage Schedule'!$AD$13,'Dockage Schedule'!$AN$12,'Yield &amp; Quality'!Y23&lt;'Dockage Schedule'!$AD$14,'Dockage Schedule'!$AN$13,'Yield &amp; Quality'!Y23&lt;'Dockage Schedule'!$AD$15,'Dockage Schedule'!$AN$14,'Yield &amp; Quality'!Y23&lt;'Dockage Schedule'!$AD$16,'Dockage Schedule'!$AN$15,'Yield &amp; Quality'!Y23&lt;'Dockage Schedule'!$AD$17,'Dockage Schedule'!$AN$16,'Yield &amp; Quality'!Y23&lt;'Dockage Schedule'!$AD$18,'Dockage Schedule'!$AN$17,'Yield &amp; Quality'!Y23&lt;'Dockage Schedule'!$AD$19,'Dockage Schedule'!$AN$18,'Yield &amp; Quality'!Y23&lt;'Dockage Schedule'!$AD$20,'Dockage Schedule'!$AN$19,'Yield &amp; Quality'!Y23&lt;'Dockage Schedule'!$AD$21,'Dockage Schedule'!$AN$20,'Yield &amp; Quality'!Y23&lt;'Dockage Schedule'!$AD$21,'Dockage Schedule'!$AN$22,'Yield &amp; Quality'!Y23&lt;'Dockage Schedule'!$AD$22,'Dockage Schedule'!$AN$23,'Yield &amp; Quality'!Y23&lt;'Dockage Schedule'!$AD$24,'Dockage Schedule'!$AN$24,'Yield &amp; Quality'!Y23&lt;'Dockage Schedule'!$AD$25,'Dockage Schedule'!$AN$24,'Yield &amp; Quality'!Y23&gt;='Dockage Schedule'!$AD$25,-500)-_xlfn.IFS('Yield &amp; Quality'!O23&lt;'Dockage Schedule'!$C$4,0,'Yield &amp; Quality'!O23&lt;'Dockage Schedule'!$C$5,'Dockage Schedule'!$M$4,'Yield &amp; Quality'!O23&lt;'Dockage Schedule'!$C$6,'Dockage Schedule'!$M$5,'Yield &amp; Quality'!O23&lt;'Dockage Schedule'!$C$6,'Dockage Schedule'!$M$7,'Yield &amp; Quality'!O23&lt;'Dockage Schedule'!$C$7,'Dockage Schedule'!$M$8,'Yield &amp; Quality'!O23&lt;'Dockage Schedule'!$C$8,'Dockage Schedule'!$M$9,'Yield &amp; Quality'!O23&lt;'Dockage Schedule'!$C$10,'Dockage Schedule'!$M$9,'Yield &amp; Quality'!O23&lt;'Dockage Schedule'!$C$10,'Dockage Schedule'!$M$11,'Yield &amp; Quality'!O23&lt;'Dockage Schedule'!$C$12,'Dockage Schedule'!$M$11,'Yield &amp; Quality'!O23&lt;'Dockage Schedule'!$C$13,'Dockage Schedule'!$M$12,'Yield &amp; Quality'!O23&lt;'Dockage Schedule'!$C$14,'Dockage Schedule'!$M$13,'Yield &amp; Quality'!O23&lt;'Dockage Schedule'!$C$15,'Dockage Schedule'!$M$14,'Yield &amp; Quality'!O23&lt;'Dockage Schedule'!$C$16,'Dockage Schedule'!$M$15,'Yield &amp; Quality'!O23&lt;'Dockage Schedule'!$C$17,'Dockage Schedule'!$M$16,'Yield &amp; Quality'!O23&lt;'Dockage Schedule'!$C$18,'Dockage Schedule'!$M$17,'Yield &amp; Quality'!O23&lt;'Dockage Schedule'!$C$19,'Dockage Schedule'!$M$18,'Yield &amp; Quality'!O23&lt;'Dockage Schedule'!$C$20,'Dockage Schedule'!$M$19,'Yield &amp; Quality'!O23&lt;'Dockage Schedule'!$C$21,'Dockage Schedule'!$M$20,'Yield &amp; Quality'!O23&lt;'Dockage Schedule'!$C$22,'Dockage Schedule'!$M$21,'Yield &amp; Quality'!O23&lt;'Dockage Schedule'!$C$23,'Dockage Schedule'!$M$22,'Yield &amp; Quality'!O23&lt;'Dockage Schedule'!$C$24,'Dockage Schedule'!$M$23,'Yield &amp; Quality'!O23&gt;='Dockage Schedule'!F29,'Dockage Schedule'!P29)</f>
        <v>-0.03</v>
      </c>
      <c r="Q28" s="66">
        <f>(('Yield &amp; Quality'!G23*((100-'Partial Returns'!G28)/100))*($C$3+L28))+($C$4*'Yield &amp; Quality'!AA23)</f>
        <v>805.43503643522627</v>
      </c>
      <c r="R28" s="7">
        <f>(('Yield &amp; Quality'!H23*((100-'Partial Returns'!H28)/100))*($C$3+M28))+($C$4*'Yield &amp; Quality'!AB23)</f>
        <v>897.63236385397988</v>
      </c>
      <c r="S28" s="7">
        <f>(('Yield &amp; Quality'!I23*((100-'Partial Returns'!I28)/100))*($C$3+N28))+($C$4*'Yield &amp; Quality'!AC23)</f>
        <v>955.00731687838083</v>
      </c>
      <c r="T28" s="8">
        <f>(('Yield &amp; Quality'!J23*((100-'Partial Returns'!J28)/100))*($C$3+O28))+($C$4*'Yield &amp; Quality'!AD23)</f>
        <v>974.89577323818878</v>
      </c>
      <c r="U28" s="5"/>
      <c r="V28" s="66" cm="1">
        <f t="array" ref="V28">_xlfn.IFS('Yield &amp; Quality'!B23='Treatment Costs'!$A$3,'Treatment Costs'!$K$3,'Yield &amp; Quality'!B23='Treatment Costs'!$A$4,'Treatment Costs'!$K$4,'Yield &amp; Quality'!B23='Treatment Costs'!$A$5,'Treatment Costs'!$K$5,'Yield &amp; Quality'!B23='Treatment Costs'!$A$6,'Treatment Costs'!$K$6,'Yield &amp; Quality'!B23='Treatment Costs'!$A$7,'Treatment Costs'!$K$7,'Yield &amp; Quality'!B23='Treatment Costs'!$A$8,'Treatment Costs'!$K$8,'Yield &amp; Quality'!B23='Treatment Costs'!$A$9,'Treatment Costs'!$K$9,'Yield &amp; Quality'!B23='Treatment Costs'!$A$10,'Treatment Costs'!$K$10,'Yield &amp; Quality'!B23='Treatment Costs'!$A$11,'Treatment Costs'!$K$11,'Yield &amp; Quality'!B23='Treatment Costs'!$A$12,'Treatment Costs'!$K$12,'Yield &amp; Quality'!B23='Treatment Costs'!$A$13,'Treatment Costs'!$K$13,'Yield &amp; Quality'!B23='Treatment Costs'!$A$14,'Treatment Costs'!$K$14,'Yield &amp; Quality'!B23='Treatment Costs'!$A$15,'Treatment Costs'!$K$15,'Yield &amp; Quality'!B23='Treatment Costs'!$A$16,'Treatment Costs'!$K$16)</f>
        <v>179.54642857142858</v>
      </c>
      <c r="W28" s="7" cm="1">
        <f t="array" ref="W28">_xlfn.IFS('Yield &amp; Quality'!C23='Treatment Costs'!$A$3,'Treatment Costs'!$W$3,'Yield &amp; Quality'!C23='Treatment Costs'!$A$4,'Treatment Costs'!$W$4,'Yield &amp; Quality'!C23='Treatment Costs'!$A$5,'Treatment Costs'!$W$5,'Yield &amp; Quality'!C23='Treatment Costs'!$A$6,'Treatment Costs'!$W$6,'Yield &amp; Quality'!C23='Treatment Costs'!$A$7,'Treatment Costs'!$W$7,'Yield &amp; Quality'!C23='Treatment Costs'!$A$8,'Treatment Costs'!$W$8,'Yield &amp; Quality'!C23='Treatment Costs'!$A$9,'Treatment Costs'!$W$9,'Yield &amp; Quality'!C23='Treatment Costs'!$A$10,'Treatment Costs'!$W$10,'Yield &amp; Quality'!C23='Treatment Costs'!$A$11,'Treatment Costs'!$W$11,'Yield &amp; Quality'!C23='Treatment Costs'!$A$12,'Treatment Costs'!$W$12,'Yield &amp; Quality'!C23='Treatment Costs'!$A$13,'Treatment Costs'!$W$13,'Yield &amp; Quality'!C23='Treatment Costs'!$A$14,'Treatment Costs'!$W$14,'Yield &amp; Quality'!C23='Treatment Costs'!$A$15,'Treatment Costs'!$W$15,'Yield &amp; Quality'!C23='Treatment Costs'!$A$16,'Treatment Costs'!$W$16)</f>
        <v>98.436607142857142</v>
      </c>
      <c r="X28" s="7" cm="1">
        <f t="array" ref="X28">_xlfn.IFS('Yield &amp; Quality'!D23='Treatment Costs'!$A$3,'Treatment Costs'!$K$3,'Yield &amp; Quality'!D23='Treatment Costs'!$A$4,'Treatment Costs'!$K$4,'Yield &amp; Quality'!D23='Treatment Costs'!$A$5,'Treatment Costs'!$K$5,'Yield &amp; Quality'!D23='Treatment Costs'!$A$6,'Treatment Costs'!$K$6,'Yield &amp; Quality'!D23='Treatment Costs'!$A$7,'Treatment Costs'!$K$7,'Yield &amp; Quality'!D23='Treatment Costs'!$A$8,'Treatment Costs'!$K$8,'Yield &amp; Quality'!D23='Treatment Costs'!$A$9,'Treatment Costs'!$K$9,'Yield &amp; Quality'!D23='Treatment Costs'!$A$10,'Treatment Costs'!$K$10,'Yield &amp; Quality'!D23='Treatment Costs'!$A$11,'Treatment Costs'!$K$11,'Yield &amp; Quality'!D23='Treatment Costs'!$A$12,'Treatment Costs'!$K$12,'Yield &amp; Quality'!D23='Treatment Costs'!$A$13,'Treatment Costs'!$K$13,'Yield &amp; Quality'!D23='Treatment Costs'!$A$14,'Treatment Costs'!$K$14,'Yield &amp; Quality'!D23='Treatment Costs'!$A$15,'Treatment Costs'!$K$15,'Yield &amp; Quality'!D23='Treatment Costs'!$A$16,'Treatment Costs'!$K$16)</f>
        <v>89.217857142857142</v>
      </c>
      <c r="Y28" s="8" cm="1">
        <f t="array" ref="Y28">_xlfn.IFS('Yield &amp; Quality'!E23='Treatment Costs'!$A$3,'Treatment Costs'!$W$3,'Yield &amp; Quality'!E23='Treatment Costs'!$A$4,'Treatment Costs'!$W$4,'Yield &amp; Quality'!E23='Treatment Costs'!$A$5,'Treatment Costs'!$W$5,'Yield &amp; Quality'!E23='Treatment Costs'!$A$6,'Treatment Costs'!$W$6,'Yield &amp; Quality'!E23='Treatment Costs'!$A$7,'Treatment Costs'!$W$7,'Yield &amp; Quality'!E23='Treatment Costs'!$A$8,'Treatment Costs'!$W$8,'Yield &amp; Quality'!E23='Treatment Costs'!$A$9,'Treatment Costs'!$W$9,'Yield &amp; Quality'!E23='Treatment Costs'!$A$10,'Treatment Costs'!$W$10,'Yield &amp; Quality'!E23='Treatment Costs'!$A$11,'Treatment Costs'!$W$11,'Yield &amp; Quality'!E23='Treatment Costs'!$A$12,'Treatment Costs'!$W$12,'Yield &amp; Quality'!E23='Treatment Costs'!$A$13,'Treatment Costs'!$W$13,'Yield &amp; Quality'!E23='Treatment Costs'!$A$14,'Treatment Costs'!$W$14,'Yield &amp; Quality'!E23='Treatment Costs'!$A$15,'Treatment Costs'!$W$15,'Yield &amp; Quality'!E23='Treatment Costs'!$A$16,'Treatment Costs'!$W$16)</f>
        <v>167.54642857142858</v>
      </c>
      <c r="AA28" s="66">
        <f>(('Yield &amp; Quality'!G23*((100-'Partial Returns'!G28)/100))*($C$3+L28))+($C$4*'Yield &amp; Quality'!AA23)-V28</f>
        <v>625.88860786379769</v>
      </c>
      <c r="AB28" s="7">
        <f>(('Yield &amp; Quality'!H23*((100-'Partial Returns'!H28)/100))*($C$3+M28))+($C$4*'Yield &amp; Quality'!AB23)-W28</f>
        <v>799.19575671112273</v>
      </c>
      <c r="AC28" s="7">
        <f>(('Yield &amp; Quality'!I23*((100-'Partial Returns'!I28)/100))*($C$3+N28))+($C$4*'Yield &amp; Quality'!AC23)-X28</f>
        <v>865.78945973552368</v>
      </c>
      <c r="AD28" s="8">
        <f>(('Yield &amp; Quality'!J23*((100-'Partial Returns'!J28)/100))*($C$3+O28))+($C$4*'Yield &amp; Quality'!AD23)-Y28</f>
        <v>807.3493446667602</v>
      </c>
    </row>
    <row r="29" spans="1:30" x14ac:dyDescent="0.25">
      <c r="A29">
        <v>3.7</v>
      </c>
      <c r="B29" s="66">
        <f>($C$3*'Yield &amp; Quality'!G24)+($C$4*'Yield &amp; Quality'!AA24)</f>
        <v>984.83296967096726</v>
      </c>
      <c r="C29" s="7">
        <f>($C$3*'Yield &amp; Quality'!H24)+($C$4*'Yield &amp; Quality'!AB24)</f>
        <v>823.3336839060205</v>
      </c>
      <c r="D29" s="7">
        <f>($C$3*'Yield &amp; Quality'!I24)+($C$4*'Yield &amp; Quality'!AC24)</f>
        <v>965.98924226197437</v>
      </c>
      <c r="E29" s="8">
        <f>($C$3*'Yield &amp; Quality'!J24)+($C$4*'Yield &amp; Quality'!AD24)</f>
        <v>1016.0530135437564</v>
      </c>
      <c r="G29" s="61" cm="1">
        <f t="array" ref="G29">_xlfn.IFS('Yield &amp; Quality'!L24&lt;'Dockage Schedule'!$C$29,0,'Yield &amp; Quality'!L24&lt;'Dockage Schedule'!$C$30,'Dockage Schedule'!$M$29,'Yield &amp; Quality'!L24&lt;'Dockage Schedule'!$C$31,'Dockage Schedule'!$M$30,'Yield &amp; Quality'!L24&lt;'Dockage Schedule'!$C$32,'Dockage Schedule'!$M$31,'Yield &amp; Quality'!L24&lt;'Dockage Schedule'!$C$33,'Dockage Schedule'!$M$32,'Yield &amp; Quality'!L24&lt;'Dockage Schedule'!$C$34,'Dockage Schedule'!$M$33,'Yield &amp; Quality'!L24&lt;'Dockage Schedule'!$C$35,'Dockage Schedule'!$M$34,'Yield &amp; Quality'!L24&lt;'Dockage Schedule'!$C$36,'Dockage Schedule'!$M$35,'Yield &amp; Quality'!L24&lt;'Dockage Schedule'!$C$37,'Dockage Schedule'!$M$36,'Yield &amp; Quality'!L24&lt;'Dockage Schedule'!$C$38,'Dockage Schedule'!$M$37,'Yield &amp; Quality'!L24&lt;'Dockage Schedule'!$C$39,'Dockage Schedule'!$M$38,'Yield &amp; Quality'!L24&lt;'Dockage Schedule'!$C$40,'Dockage Schedule'!$M$39,'Yield &amp; Quality'!L24&lt;'Dockage Schedule'!$C$41,'Dockage Schedule'!$M$40,'Yield &amp; Quality'!L24&lt;'Dockage Schedule'!$C$42,'Dockage Schedule'!$M$41,'Yield &amp; Quality'!L24&lt;'Dockage Schedule'!$C$43,'Dockage Schedule'!$M$42,'Yield &amp; Quality'!L24&lt;'Dockage Schedule'!$C$44,'Dockage Schedule'!$M$43,'Yield &amp; Quality'!L24&lt;'Dockage Schedule'!$C$45,'Dockage Schedule'!$M$44,'Yield &amp; Quality'!L24&lt;'Dockage Schedule'!$C$46,'Dockage Schedule'!$M$45,'Yield &amp; Quality'!L24&lt;'Dockage Schedule'!$C$47,'Dockage Schedule'!$M$46,'Yield &amp; Quality'!L24&lt;'Dockage Schedule'!$C$48,'Dockage Schedule'!$M$47,'Yield &amp; Quality'!L24&lt;'Dockage Schedule'!$C$49,'Dockage Schedule'!M54,'Yield &amp; Quality'!L24&gt;='Dockage Schedule'!$C$49,'Dockage Schedule'!$M$49)</f>
        <v>0</v>
      </c>
      <c r="H29" cm="1">
        <f t="array" ref="H29">_xlfn.IFS('Yield &amp; Quality'!M24&lt;'Dockage Schedule'!$C$29,0,'Yield &amp; Quality'!M24&lt;'Dockage Schedule'!$C$30,'Dockage Schedule'!$M$29,'Yield &amp; Quality'!M24&lt;'Dockage Schedule'!$C$31,'Dockage Schedule'!$M$30,'Yield &amp; Quality'!M24&lt;'Dockage Schedule'!$C$32,'Dockage Schedule'!$M$31,'Yield &amp; Quality'!M24&lt;'Dockage Schedule'!$C$33,'Dockage Schedule'!$M$32,'Yield &amp; Quality'!M24&lt;'Dockage Schedule'!$C$34,'Dockage Schedule'!$M$33,'Yield &amp; Quality'!M24&lt;'Dockage Schedule'!$C$35,'Dockage Schedule'!$M$34,'Yield &amp; Quality'!M24&lt;'Dockage Schedule'!$C$36,'Dockage Schedule'!$M$35,'Yield &amp; Quality'!M24&lt;'Dockage Schedule'!$C$37,'Dockage Schedule'!$M$36,'Yield &amp; Quality'!M24&lt;'Dockage Schedule'!$C$38,'Dockage Schedule'!$M$37,'Yield &amp; Quality'!M24&lt;'Dockage Schedule'!$C$39,'Dockage Schedule'!$M$38,'Yield &amp; Quality'!M24&lt;'Dockage Schedule'!$C$40,'Dockage Schedule'!$M$39,'Yield &amp; Quality'!M24&lt;'Dockage Schedule'!$C$41,'Dockage Schedule'!$M$40,'Yield &amp; Quality'!M24&lt;'Dockage Schedule'!$C$42,'Dockage Schedule'!$M$41,'Yield &amp; Quality'!M24&lt;'Dockage Schedule'!$C$43,'Dockage Schedule'!$M$42,'Yield &amp; Quality'!M24&lt;'Dockage Schedule'!$C$44,'Dockage Schedule'!$M$43,'Yield &amp; Quality'!M24&lt;'Dockage Schedule'!$C$45,'Dockage Schedule'!$M$44,'Yield &amp; Quality'!M24&lt;'Dockage Schedule'!$C$46,'Dockage Schedule'!$M$45,'Yield &amp; Quality'!M24&lt;'Dockage Schedule'!$C$47,'Dockage Schedule'!$M$46,'Yield &amp; Quality'!M24&lt;'Dockage Schedule'!$C$48,'Dockage Schedule'!$M$47,'Yield &amp; Quality'!M24&lt;'Dockage Schedule'!$C$49,'Dockage Schedule'!N54,'Yield &amp; Quality'!M24&gt;='Dockage Schedule'!$C$49,'Dockage Schedule'!$M$49)</f>
        <v>0</v>
      </c>
      <c r="I29" cm="1">
        <f t="array" ref="I29">_xlfn.IFS('Yield &amp; Quality'!N24&lt;'Dockage Schedule'!$C$29,0,'Yield &amp; Quality'!N24&lt;'Dockage Schedule'!$C$30,'Dockage Schedule'!$M$29,'Yield &amp; Quality'!N24&lt;'Dockage Schedule'!$C$31,'Dockage Schedule'!$M$30,'Yield &amp; Quality'!N24&lt;'Dockage Schedule'!$C$32,'Dockage Schedule'!$M$31,'Yield &amp; Quality'!N24&lt;'Dockage Schedule'!$C$33,'Dockage Schedule'!$M$32,'Yield &amp; Quality'!N24&lt;'Dockage Schedule'!$C$34,'Dockage Schedule'!$M$33,'Yield &amp; Quality'!N24&lt;'Dockage Schedule'!$C$35,'Dockage Schedule'!$M$34,'Yield &amp; Quality'!N24&lt;'Dockage Schedule'!$C$36,'Dockage Schedule'!$M$35,'Yield &amp; Quality'!N24&lt;'Dockage Schedule'!$C$37,'Dockage Schedule'!$M$36,'Yield &amp; Quality'!N24&lt;'Dockage Schedule'!$C$38,'Dockage Schedule'!$M$37,'Yield &amp; Quality'!N24&lt;'Dockage Schedule'!$C$39,'Dockage Schedule'!$M$38,'Yield &amp; Quality'!N24&lt;'Dockage Schedule'!$C$40,'Dockage Schedule'!$M$39,'Yield &amp; Quality'!N24&lt;'Dockage Schedule'!$C$41,'Dockage Schedule'!$M$40,'Yield &amp; Quality'!N24&lt;'Dockage Schedule'!$C$42,'Dockage Schedule'!$M$41,'Yield &amp; Quality'!N24&lt;'Dockage Schedule'!$C$43,'Dockage Schedule'!$M$42,'Yield &amp; Quality'!N24&lt;'Dockage Schedule'!$C$44,'Dockage Schedule'!$M$43,'Yield &amp; Quality'!N24&lt;'Dockage Schedule'!$C$45,'Dockage Schedule'!$M$44,'Yield &amp; Quality'!N24&lt;'Dockage Schedule'!$C$46,'Dockage Schedule'!$M$45,'Yield &amp; Quality'!N24&lt;'Dockage Schedule'!$C$47,'Dockage Schedule'!$M$46,'Yield &amp; Quality'!N24&lt;'Dockage Schedule'!$C$48,'Dockage Schedule'!$M$47,'Yield &amp; Quality'!N24&lt;'Dockage Schedule'!$C$49,'Dockage Schedule'!O54,'Yield &amp; Quality'!N24&gt;='Dockage Schedule'!$C$49,'Dockage Schedule'!$M$49)</f>
        <v>0</v>
      </c>
      <c r="J29" s="62" cm="1">
        <f t="array" ref="J29">_xlfn.IFS('Yield &amp; Quality'!O24&lt;'Dockage Schedule'!$C$29,0,'Yield &amp; Quality'!O24&lt;'Dockage Schedule'!$C$30,'Dockage Schedule'!$M$29,'Yield &amp; Quality'!O24&lt;'Dockage Schedule'!$C$31,'Dockage Schedule'!$M$30,'Yield &amp; Quality'!O24&lt;'Dockage Schedule'!$C$32,'Dockage Schedule'!$M$31,'Yield &amp; Quality'!O24&lt;'Dockage Schedule'!$C$33,'Dockage Schedule'!$M$32,'Yield &amp; Quality'!O24&lt;'Dockage Schedule'!$C$34,'Dockage Schedule'!$M$33,'Yield &amp; Quality'!O24&lt;'Dockage Schedule'!$C$35,'Dockage Schedule'!$M$34,'Yield &amp; Quality'!O24&lt;'Dockage Schedule'!$C$36,'Dockage Schedule'!$M$35,'Yield &amp; Quality'!O24&lt;'Dockage Schedule'!$C$37,'Dockage Schedule'!$M$36,'Yield &amp; Quality'!O24&lt;'Dockage Schedule'!$C$38,'Dockage Schedule'!$M$37,'Yield &amp; Quality'!O24&lt;'Dockage Schedule'!$C$39,'Dockage Schedule'!$M$38,'Yield &amp; Quality'!O24&lt;'Dockage Schedule'!$C$40,'Dockage Schedule'!$M$39,'Yield &amp; Quality'!O24&lt;'Dockage Schedule'!$C$41,'Dockage Schedule'!$M$40,'Yield &amp; Quality'!O24&lt;'Dockage Schedule'!$C$42,'Dockage Schedule'!$M$41,'Yield &amp; Quality'!O24&lt;'Dockage Schedule'!$C$43,'Dockage Schedule'!$M$42,'Yield &amp; Quality'!O24&lt;'Dockage Schedule'!$C$44,'Dockage Schedule'!$M$43,'Yield &amp; Quality'!O24&lt;'Dockage Schedule'!$C$45,'Dockage Schedule'!$M$44,'Yield &amp; Quality'!O24&lt;'Dockage Schedule'!$C$46,'Dockage Schedule'!$M$45,'Yield &amp; Quality'!O24&lt;'Dockage Schedule'!$C$47,'Dockage Schedule'!$M$46,'Yield &amp; Quality'!O24&lt;'Dockage Schedule'!$C$48,'Dockage Schedule'!$M$47,'Yield &amp; Quality'!O24&lt;'Dockage Schedule'!$C$49,'Dockage Schedule'!P54,'Yield &amp; Quality'!O24&gt;='Dockage Schedule'!$C$49,'Dockage Schedule'!$M$49)</f>
        <v>0</v>
      </c>
      <c r="L29" s="67" cm="1">
        <f t="array" ref="L29">_xlfn.IFS('Yield &amp; Quality'!Q24&gt;='Dockage Schedule'!$P$4,'Dockage Schedule'!$AA$4,'Yield &amp; Quality'!Q24&gt;='Dockage Schedule'!$P$5,'Dockage Schedule'!$AA$5,'Yield &amp; Quality'!Q24&gt;='Dockage Schedule'!$P$6,'Dockage Schedule'!$AA$6,'Yield &amp; Quality'!Q24&gt;='Dockage Schedule'!$P$7,'Dockage Schedule'!$AA$7,'Yield &amp; Quality'!Q24&gt;='Dockage Schedule'!$P$8,'Dockage Schedule'!$AA$8,'Yield &amp; Quality'!Q24&gt;='Dockage Schedule'!$P$9,'Dockage Schedule'!$AA$9,'Yield &amp; Quality'!Q24&gt;='Dockage Schedule'!$P$10,'Dockage Schedule'!$AA$10,'Yield &amp; Quality'!Q24&gt;='Dockage Schedule'!$P$11,'Dockage Schedule'!$AA$11,'Yield &amp; Quality'!Q24&gt;='Dockage Schedule'!$P$12,'Dockage Schedule'!$AA$12,'Yield &amp; Quality'!Q24&gt;='Dockage Schedule'!$P$13,'Dockage Schedule'!$AA$13,'Yield &amp; Quality'!Q24&gt;='Dockage Schedule'!$P$14,'Dockage Schedule'!$AA$14,'Yield &amp; Quality'!Q24&gt;='Dockage Schedule'!$P$15,'Dockage Schedule'!$AA$15,'Yield &amp; Quality'!Q24&gt;='Dockage Schedule'!$P$16,'Dockage Schedule'!$AA$16,'Yield &amp; Quality'!Q24&gt;='Dockage Schedule'!$P$17,'Dockage Schedule'!$AA$17,'Yield &amp; Quality'!Q24&gt;='Dockage Schedule'!$P$18,'Dockage Schedule'!$AA$18,'Yield &amp; Quality'!Q24&gt;='Dockage Schedule'!$P$19,'Dockage Schedule'!$AA$19,'Yield &amp; Quality'!Q24&gt;='Dockage Schedule'!$P$20,'Dockage Schedule'!$AA$20,'Yield &amp; Quality'!Q24&gt;='Dockage Schedule'!$P$21,'Dockage Schedule'!$AA$21,'Yield &amp; Quality'!Q24&gt;='Dockage Schedule'!$P$22,'Dockage Schedule'!$AA$22,'Yield &amp; Quality'!Q24&gt;='Dockage Schedule'!$P$23,'Dockage Schedule'!$AA$23,'Yield &amp; Quality'!Q24&gt;='Dockage Schedule'!$P$24,'Dockage Schedule'!$AA$24,'Yield &amp; Quality'!Q24&gt;='Dockage Schedule'!$P$25,'Dockage Schedule'!$AA$25,'Yield &amp; Quality'!Q24&gt;='Dockage Schedule'!$P$26,'Dockage Schedule'!$AA$26,'Yield &amp; Quality'!Q24&gt;='Dockage Schedule'!$P$27,'Dockage Schedule'!$AA$27,'Yield &amp; Quality'!Q24&lt;'Dockage Schedule'!$P$27,'Dockage Schedule'!$AA$27)+_xlfn.IFS('Yield &amp; Quality'!V24&lt;'Dockage Schedule'!$AD$4,'Dockage Schedule'!$AN$3,'Yield &amp; Quality'!V24&lt;'Dockage Schedule'!$AD$5,'Dockage Schedule'!$AN$4,'Yield &amp; Quality'!V24&lt;'Dockage Schedule'!$AD$6,'Dockage Schedule'!$AN$5,'Yield &amp; Quality'!V24&lt;'Dockage Schedule'!$AD$7,'Dockage Schedule'!$AN$6,'Yield &amp; Quality'!V24&lt;'Dockage Schedule'!$AD$8,'Dockage Schedule'!$AN$7,'Yield &amp; Quality'!V24&lt;'Dockage Schedule'!$AD$9,'Dockage Schedule'!$AN$8,'Yield &amp; Quality'!V24&lt;'Dockage Schedule'!$AD$10,'Dockage Schedule'!$AN$9,'Yield &amp; Quality'!V24&lt;'Dockage Schedule'!$AD$11,'Dockage Schedule'!$AN$10,'Yield &amp; Quality'!V24&lt;'Dockage Schedule'!$AD$12,'Dockage Schedule'!$AN$11,'Yield &amp; Quality'!V24&lt;'Dockage Schedule'!$AD$13,'Dockage Schedule'!$AN$12,'Yield &amp; Quality'!V24&lt;'Dockage Schedule'!$AD$14,'Dockage Schedule'!$AN$13,'Yield &amp; Quality'!V24&lt;'Dockage Schedule'!$AD$15,'Dockage Schedule'!$AN$14,'Yield &amp; Quality'!V24&lt;'Dockage Schedule'!$AD$16,'Dockage Schedule'!$AN$15,'Yield &amp; Quality'!V24&lt;'Dockage Schedule'!$AD$17,'Dockage Schedule'!$AN$16,'Yield &amp; Quality'!V24&lt;'Dockage Schedule'!$AD$18,'Dockage Schedule'!$AN$17,'Yield &amp; Quality'!V24&lt;'Dockage Schedule'!$AD$19,'Dockage Schedule'!$AN$18,'Yield &amp; Quality'!V24&lt;'Dockage Schedule'!$AD$20,'Dockage Schedule'!$AN$19,'Yield &amp; Quality'!V24&lt;'Dockage Schedule'!$AD$21,'Dockage Schedule'!$AN$20,'Yield &amp; Quality'!V24&lt;'Dockage Schedule'!$AD$21,'Dockage Schedule'!$AN$22,'Yield &amp; Quality'!V24&lt;'Dockage Schedule'!$AD$22,'Dockage Schedule'!$AN$23,'Yield &amp; Quality'!V24&lt;'Dockage Schedule'!$AD$24,'Dockage Schedule'!$AN$24,'Yield &amp; Quality'!V24&lt;'Dockage Schedule'!$AD$25,'Dockage Schedule'!$AN$24,'Yield &amp; Quality'!V24&gt;='Dockage Schedule'!$AD$25,-500)-_xlfn.IFS('Yield &amp; Quality'!L24&lt;'Dockage Schedule'!$C$4,0,'Yield &amp; Quality'!L24&lt;'Dockage Schedule'!$C$5,'Dockage Schedule'!$M$4,'Yield &amp; Quality'!L24&lt;'Dockage Schedule'!$C$6,'Dockage Schedule'!$M$5,'Yield &amp; Quality'!L24&lt;'Dockage Schedule'!$C$6,'Dockage Schedule'!$M$7,'Yield &amp; Quality'!L24&lt;'Dockage Schedule'!$C$7,'Dockage Schedule'!$M$8,'Yield &amp; Quality'!L24&lt;'Dockage Schedule'!$C$8,'Dockage Schedule'!$M$9,'Yield &amp; Quality'!L24&lt;'Dockage Schedule'!$C$10,'Dockage Schedule'!$M$9,'Yield &amp; Quality'!L24&lt;'Dockage Schedule'!$C$10,'Dockage Schedule'!$M$11,'Yield &amp; Quality'!L24&lt;'Dockage Schedule'!$C$12,'Dockage Schedule'!$M$11,'Yield &amp; Quality'!L24&lt;'Dockage Schedule'!$C$13,'Dockage Schedule'!$M$12,'Yield &amp; Quality'!L24&lt;'Dockage Schedule'!$C$14,'Dockage Schedule'!$M$13,'Yield &amp; Quality'!L24&lt;'Dockage Schedule'!$C$15,'Dockage Schedule'!$M$14,'Yield &amp; Quality'!L24&lt;'Dockage Schedule'!$C$16,'Dockage Schedule'!$M$15,'Yield &amp; Quality'!L24&lt;'Dockage Schedule'!$C$17,'Dockage Schedule'!$M$16,'Yield &amp; Quality'!L24&lt;'Dockage Schedule'!$C$18,'Dockage Schedule'!$M$17,'Yield &amp; Quality'!L24&lt;'Dockage Schedule'!$C$19,'Dockage Schedule'!$M$18,'Yield &amp; Quality'!L24&lt;'Dockage Schedule'!$C$20,'Dockage Schedule'!$M$19,'Yield &amp; Quality'!L24&lt;'Dockage Schedule'!$C$21,'Dockage Schedule'!$M$20,'Yield &amp; Quality'!L24&lt;'Dockage Schedule'!$C$22,'Dockage Schedule'!$M$21,'Yield &amp; Quality'!L24&lt;'Dockage Schedule'!$C$23,'Dockage Schedule'!$M$22,'Yield &amp; Quality'!L24&lt;'Dockage Schedule'!$C$24,'Dockage Schedule'!$M$23,'Yield &amp; Quality'!L24&gt;='Dockage Schedule'!C30,'Dockage Schedule'!M30)</f>
        <v>-0.18</v>
      </c>
      <c r="M29" s="29" cm="1">
        <f t="array" ref="M29">_xlfn.IFS('Yield &amp; Quality'!R24&gt;='Dockage Schedule'!$P$4,'Dockage Schedule'!$AA$4,'Yield &amp; Quality'!R24&gt;='Dockage Schedule'!$P$5,'Dockage Schedule'!$AA$5,'Yield &amp; Quality'!R24&gt;='Dockage Schedule'!$P$6,'Dockage Schedule'!$AA$6,'Yield &amp; Quality'!R24&gt;='Dockage Schedule'!$P$7,'Dockage Schedule'!$AA$7,'Yield &amp; Quality'!R24&gt;='Dockage Schedule'!$P$8,'Dockage Schedule'!$AA$8,'Yield &amp; Quality'!R24&gt;='Dockage Schedule'!$P$9,'Dockage Schedule'!$AA$9,'Yield &amp; Quality'!R24&gt;='Dockage Schedule'!$P$10,'Dockage Schedule'!$AA$10,'Yield &amp; Quality'!R24&gt;='Dockage Schedule'!$P$11,'Dockage Schedule'!$AA$11,'Yield &amp; Quality'!R24&gt;='Dockage Schedule'!$P$12,'Dockage Schedule'!$AA$12,'Yield &amp; Quality'!R24&gt;='Dockage Schedule'!$P$13,'Dockage Schedule'!$AA$13,'Yield &amp; Quality'!R24&gt;='Dockage Schedule'!$P$14,'Dockage Schedule'!$AA$14,'Yield &amp; Quality'!R24&gt;='Dockage Schedule'!$P$15,'Dockage Schedule'!$AA$15,'Yield &amp; Quality'!R24&gt;='Dockage Schedule'!$P$16,'Dockage Schedule'!$AA$16,'Yield &amp; Quality'!R24&gt;='Dockage Schedule'!$P$17,'Dockage Schedule'!$AA$17,'Yield &amp; Quality'!R24&gt;='Dockage Schedule'!$P$18,'Dockage Schedule'!$AA$18,'Yield &amp; Quality'!R24&gt;='Dockage Schedule'!$P$19,'Dockage Schedule'!$AA$19,'Yield &amp; Quality'!R24&gt;='Dockage Schedule'!$P$20,'Dockage Schedule'!$AA$20,'Yield &amp; Quality'!R24&gt;='Dockage Schedule'!$P$21,'Dockage Schedule'!$AA$21,'Yield &amp; Quality'!R24&gt;='Dockage Schedule'!$P$22,'Dockage Schedule'!$AA$22,'Yield &amp; Quality'!R24&gt;='Dockage Schedule'!$P$23,'Dockage Schedule'!$AA$23,'Yield &amp; Quality'!R24&gt;='Dockage Schedule'!$P$24,'Dockage Schedule'!$AA$24,'Yield &amp; Quality'!R24&gt;='Dockage Schedule'!$P$25,'Dockage Schedule'!$AA$25,'Yield &amp; Quality'!R24&gt;='Dockage Schedule'!$P$26,'Dockage Schedule'!$AA$26,'Yield &amp; Quality'!R24&gt;='Dockage Schedule'!$P$27,'Dockage Schedule'!$AA$27,'Yield &amp; Quality'!R24&lt;'Dockage Schedule'!$P$27,'Dockage Schedule'!$AA$27)+_xlfn.IFS('Yield &amp; Quality'!W24&lt;'Dockage Schedule'!$AD$4,'Dockage Schedule'!$AN$3,'Yield &amp; Quality'!W24&lt;'Dockage Schedule'!$AD$5,'Dockage Schedule'!$AN$4,'Yield &amp; Quality'!W24&lt;'Dockage Schedule'!$AD$6,'Dockage Schedule'!$AN$5,'Yield &amp; Quality'!W24&lt;'Dockage Schedule'!$AD$7,'Dockage Schedule'!$AN$6,'Yield &amp; Quality'!W24&lt;'Dockage Schedule'!$AD$8,'Dockage Schedule'!$AN$7,'Yield &amp; Quality'!W24&lt;'Dockage Schedule'!$AD$9,'Dockage Schedule'!$AN$8,'Yield &amp; Quality'!W24&lt;'Dockage Schedule'!$AD$10,'Dockage Schedule'!$AN$9,'Yield &amp; Quality'!W24&lt;'Dockage Schedule'!$AD$11,'Dockage Schedule'!$AN$10,'Yield &amp; Quality'!W24&lt;'Dockage Schedule'!$AD$12,'Dockage Schedule'!$AN$11,'Yield &amp; Quality'!W24&lt;'Dockage Schedule'!$AD$13,'Dockage Schedule'!$AN$12,'Yield &amp; Quality'!W24&lt;'Dockage Schedule'!$AD$14,'Dockage Schedule'!$AN$13,'Yield &amp; Quality'!W24&lt;'Dockage Schedule'!$AD$15,'Dockage Schedule'!$AN$14,'Yield &amp; Quality'!W24&lt;'Dockage Schedule'!$AD$16,'Dockage Schedule'!$AN$15,'Yield &amp; Quality'!W24&lt;'Dockage Schedule'!$AD$17,'Dockage Schedule'!$AN$16,'Yield &amp; Quality'!W24&lt;'Dockage Schedule'!$AD$18,'Dockage Schedule'!$AN$17,'Yield &amp; Quality'!W24&lt;'Dockage Schedule'!$AD$19,'Dockage Schedule'!$AN$18,'Yield &amp; Quality'!W24&lt;'Dockage Schedule'!$AD$20,'Dockage Schedule'!$AN$19,'Yield &amp; Quality'!W24&lt;'Dockage Schedule'!$AD$21,'Dockage Schedule'!$AN$20,'Yield &amp; Quality'!W24&lt;'Dockage Schedule'!$AD$21,'Dockage Schedule'!$AN$22,'Yield &amp; Quality'!W24&lt;'Dockage Schedule'!$AD$22,'Dockage Schedule'!$AN$23,'Yield &amp; Quality'!W24&lt;'Dockage Schedule'!$AD$24,'Dockage Schedule'!$AN$24,'Yield &amp; Quality'!W24&lt;'Dockage Schedule'!$AD$25,'Dockage Schedule'!$AN$24,'Yield &amp; Quality'!W24&gt;='Dockage Schedule'!$AD$25,-500)-_xlfn.IFS('Yield &amp; Quality'!M24&lt;'Dockage Schedule'!$C$4,0,'Yield &amp; Quality'!M24&lt;'Dockage Schedule'!$C$5,'Dockage Schedule'!$M$4,'Yield &amp; Quality'!M24&lt;'Dockage Schedule'!$C$6,'Dockage Schedule'!$M$5,'Yield &amp; Quality'!M24&lt;'Dockage Schedule'!$C$6,'Dockage Schedule'!$M$7,'Yield &amp; Quality'!M24&lt;'Dockage Schedule'!$C$7,'Dockage Schedule'!$M$8,'Yield &amp; Quality'!M24&lt;'Dockage Schedule'!$C$8,'Dockage Schedule'!$M$9,'Yield &amp; Quality'!M24&lt;'Dockage Schedule'!$C$10,'Dockage Schedule'!$M$9,'Yield &amp; Quality'!M24&lt;'Dockage Schedule'!$C$10,'Dockage Schedule'!$M$11,'Yield &amp; Quality'!M24&lt;'Dockage Schedule'!$C$12,'Dockage Schedule'!$M$11,'Yield &amp; Quality'!M24&lt;'Dockage Schedule'!$C$13,'Dockage Schedule'!$M$12,'Yield &amp; Quality'!M24&lt;'Dockage Schedule'!$C$14,'Dockage Schedule'!$M$13,'Yield &amp; Quality'!M24&lt;'Dockage Schedule'!$C$15,'Dockage Schedule'!$M$14,'Yield &amp; Quality'!M24&lt;'Dockage Schedule'!$C$16,'Dockage Schedule'!$M$15,'Yield &amp; Quality'!M24&lt;'Dockage Schedule'!$C$17,'Dockage Schedule'!$M$16,'Yield &amp; Quality'!M24&lt;'Dockage Schedule'!$C$18,'Dockage Schedule'!$M$17,'Yield &amp; Quality'!M24&lt;'Dockage Schedule'!$C$19,'Dockage Schedule'!$M$18,'Yield &amp; Quality'!M24&lt;'Dockage Schedule'!$C$20,'Dockage Schedule'!$M$19,'Yield &amp; Quality'!M24&lt;'Dockage Schedule'!$C$21,'Dockage Schedule'!$M$20,'Yield &amp; Quality'!M24&lt;'Dockage Schedule'!$C$22,'Dockage Schedule'!$M$21,'Yield &amp; Quality'!M24&lt;'Dockage Schedule'!$C$23,'Dockage Schedule'!$M$22,'Yield &amp; Quality'!M24&lt;'Dockage Schedule'!$C$24,'Dockage Schedule'!$M$23,'Yield &amp; Quality'!M24&gt;='Dockage Schedule'!D30,'Dockage Schedule'!N30)</f>
        <v>-0.03</v>
      </c>
      <c r="N29" s="29" cm="1">
        <f t="array" ref="N29">_xlfn.IFS('Yield &amp; Quality'!S24&gt;='Dockage Schedule'!$P$4,'Dockage Schedule'!$AA$4,'Yield &amp; Quality'!S24&gt;='Dockage Schedule'!$P$5,'Dockage Schedule'!$AA$5,'Yield &amp; Quality'!S24&gt;='Dockage Schedule'!$P$6,'Dockage Schedule'!$AA$6,'Yield &amp; Quality'!S24&gt;='Dockage Schedule'!$P$7,'Dockage Schedule'!$AA$7,'Yield &amp; Quality'!S24&gt;='Dockage Schedule'!$P$8,'Dockage Schedule'!$AA$8,'Yield &amp; Quality'!S24&gt;='Dockage Schedule'!$P$9,'Dockage Schedule'!$AA$9,'Yield &amp; Quality'!S24&gt;='Dockage Schedule'!$P$10,'Dockage Schedule'!$AA$10,'Yield &amp; Quality'!S24&gt;='Dockage Schedule'!$P$11,'Dockage Schedule'!$AA$11,'Yield &amp; Quality'!S24&gt;='Dockage Schedule'!$P$12,'Dockage Schedule'!$AA$12,'Yield &amp; Quality'!S24&gt;='Dockage Schedule'!$P$13,'Dockage Schedule'!$AA$13,'Yield &amp; Quality'!S24&gt;='Dockage Schedule'!$P$14,'Dockage Schedule'!$AA$14,'Yield &amp; Quality'!S24&gt;='Dockage Schedule'!$P$15,'Dockage Schedule'!$AA$15,'Yield &amp; Quality'!S24&gt;='Dockage Schedule'!$P$16,'Dockage Schedule'!$AA$16,'Yield &amp; Quality'!S24&gt;='Dockage Schedule'!$P$17,'Dockage Schedule'!$AA$17,'Yield &amp; Quality'!S24&gt;='Dockage Schedule'!$P$18,'Dockage Schedule'!$AA$18,'Yield &amp; Quality'!S24&gt;='Dockage Schedule'!$P$19,'Dockage Schedule'!$AA$19,'Yield &amp; Quality'!S24&gt;='Dockage Schedule'!$P$20,'Dockage Schedule'!$AA$20,'Yield &amp; Quality'!S24&gt;='Dockage Schedule'!$P$21,'Dockage Schedule'!$AA$21,'Yield &amp; Quality'!S24&gt;='Dockage Schedule'!$P$22,'Dockage Schedule'!$AA$22,'Yield &amp; Quality'!S24&gt;='Dockage Schedule'!$P$23,'Dockage Schedule'!$AA$23,'Yield &amp; Quality'!S24&gt;='Dockage Schedule'!$P$24,'Dockage Schedule'!$AA$24,'Yield &amp; Quality'!S24&gt;='Dockage Schedule'!$P$25,'Dockage Schedule'!$AA$25,'Yield &amp; Quality'!S24&gt;='Dockage Schedule'!$P$26,'Dockage Schedule'!$AA$26,'Yield &amp; Quality'!S24&gt;='Dockage Schedule'!$P$27,'Dockage Schedule'!$AA$27,'Yield &amp; Quality'!S24&lt;'Dockage Schedule'!$P$27,'Dockage Schedule'!$AA$27)+_xlfn.IFS('Yield &amp; Quality'!X24&lt;'Dockage Schedule'!$AD$4,'Dockage Schedule'!$AN$3,'Yield &amp; Quality'!X24&lt;'Dockage Schedule'!$AD$5,'Dockage Schedule'!$AN$4,'Yield &amp; Quality'!X24&lt;'Dockage Schedule'!$AD$6,'Dockage Schedule'!$AN$5,'Yield &amp; Quality'!X24&lt;'Dockage Schedule'!$AD$7,'Dockage Schedule'!$AN$6,'Yield &amp; Quality'!X24&lt;'Dockage Schedule'!$AD$8,'Dockage Schedule'!$AN$7,'Yield &amp; Quality'!X24&lt;'Dockage Schedule'!$AD$9,'Dockage Schedule'!$AN$8,'Yield &amp; Quality'!X24&lt;'Dockage Schedule'!$AD$10,'Dockage Schedule'!$AN$9,'Yield &amp; Quality'!X24&lt;'Dockage Schedule'!$AD$11,'Dockage Schedule'!$AN$10,'Yield &amp; Quality'!X24&lt;'Dockage Schedule'!$AD$12,'Dockage Schedule'!$AN$11,'Yield &amp; Quality'!X24&lt;'Dockage Schedule'!$AD$13,'Dockage Schedule'!$AN$12,'Yield &amp; Quality'!X24&lt;'Dockage Schedule'!$AD$14,'Dockage Schedule'!$AN$13,'Yield &amp; Quality'!X24&lt;'Dockage Schedule'!$AD$15,'Dockage Schedule'!$AN$14,'Yield &amp; Quality'!X24&lt;'Dockage Schedule'!$AD$16,'Dockage Schedule'!$AN$15,'Yield &amp; Quality'!X24&lt;'Dockage Schedule'!$AD$17,'Dockage Schedule'!$AN$16,'Yield &amp; Quality'!X24&lt;'Dockage Schedule'!$AD$18,'Dockage Schedule'!$AN$17,'Yield &amp; Quality'!X24&lt;'Dockage Schedule'!$AD$19,'Dockage Schedule'!$AN$18,'Yield &amp; Quality'!X24&lt;'Dockage Schedule'!$AD$20,'Dockage Schedule'!$AN$19,'Yield &amp; Quality'!X24&lt;'Dockage Schedule'!$AD$21,'Dockage Schedule'!$AN$20,'Yield &amp; Quality'!X24&lt;'Dockage Schedule'!$AD$21,'Dockage Schedule'!$AN$22,'Yield &amp; Quality'!X24&lt;'Dockage Schedule'!$AD$22,'Dockage Schedule'!$AN$23,'Yield &amp; Quality'!X24&lt;'Dockage Schedule'!$AD$24,'Dockage Schedule'!$AN$24,'Yield &amp; Quality'!X24&lt;'Dockage Schedule'!$AD$25,'Dockage Schedule'!$AN$24,'Yield &amp; Quality'!X24&gt;='Dockage Schedule'!$AD$25,-500)-_xlfn.IFS('Yield &amp; Quality'!N24&lt;'Dockage Schedule'!$C$4,0,'Yield &amp; Quality'!N24&lt;'Dockage Schedule'!$C$5,'Dockage Schedule'!$M$4,'Yield &amp; Quality'!N24&lt;'Dockage Schedule'!$C$6,'Dockage Schedule'!$M$5,'Yield &amp; Quality'!N24&lt;'Dockage Schedule'!$C$6,'Dockage Schedule'!$M$7,'Yield &amp; Quality'!N24&lt;'Dockage Schedule'!$C$7,'Dockage Schedule'!$M$8,'Yield &amp; Quality'!N24&lt;'Dockage Schedule'!$C$8,'Dockage Schedule'!$M$9,'Yield &amp; Quality'!N24&lt;'Dockage Schedule'!$C$10,'Dockage Schedule'!$M$9,'Yield &amp; Quality'!N24&lt;'Dockage Schedule'!$C$10,'Dockage Schedule'!$M$11,'Yield &amp; Quality'!N24&lt;'Dockage Schedule'!$C$12,'Dockage Schedule'!$M$11,'Yield &amp; Quality'!N24&lt;'Dockage Schedule'!$C$13,'Dockage Schedule'!$M$12,'Yield &amp; Quality'!N24&lt;'Dockage Schedule'!$C$14,'Dockage Schedule'!$M$13,'Yield &amp; Quality'!N24&lt;'Dockage Schedule'!$C$15,'Dockage Schedule'!$M$14,'Yield &amp; Quality'!N24&lt;'Dockage Schedule'!$C$16,'Dockage Schedule'!$M$15,'Yield &amp; Quality'!N24&lt;'Dockage Schedule'!$C$17,'Dockage Schedule'!$M$16,'Yield &amp; Quality'!N24&lt;'Dockage Schedule'!$C$18,'Dockage Schedule'!$M$17,'Yield &amp; Quality'!N24&lt;'Dockage Schedule'!$C$19,'Dockage Schedule'!$M$18,'Yield &amp; Quality'!N24&lt;'Dockage Schedule'!$C$20,'Dockage Schedule'!$M$19,'Yield &amp; Quality'!N24&lt;'Dockage Schedule'!$C$21,'Dockage Schedule'!$M$20,'Yield &amp; Quality'!N24&lt;'Dockage Schedule'!$C$22,'Dockage Schedule'!$M$21,'Yield &amp; Quality'!N24&lt;'Dockage Schedule'!$C$23,'Dockage Schedule'!$M$22,'Yield &amp; Quality'!N24&lt;'Dockage Schedule'!$C$24,'Dockage Schedule'!$M$23,'Yield &amp; Quality'!N24&gt;='Dockage Schedule'!E30,'Dockage Schedule'!O30)</f>
        <v>-0.18</v>
      </c>
      <c r="O29" s="68" cm="1">
        <f t="array" ref="O29">_xlfn.IFS('Yield &amp; Quality'!T24&gt;='Dockage Schedule'!$P$4,'Dockage Schedule'!$AA$4,'Yield &amp; Quality'!T24&gt;='Dockage Schedule'!$P$5,'Dockage Schedule'!$AA$5,'Yield &amp; Quality'!T24&gt;='Dockage Schedule'!$P$6,'Dockage Schedule'!$AA$6,'Yield &amp; Quality'!T24&gt;='Dockage Schedule'!$P$7,'Dockage Schedule'!$AA$7,'Yield &amp; Quality'!T24&gt;='Dockage Schedule'!$P$8,'Dockage Schedule'!$AA$8,'Yield &amp; Quality'!T24&gt;='Dockage Schedule'!$P$9,'Dockage Schedule'!$AA$9,'Yield &amp; Quality'!T24&gt;='Dockage Schedule'!$P$10,'Dockage Schedule'!$AA$10,'Yield &amp; Quality'!T24&gt;='Dockage Schedule'!$P$11,'Dockage Schedule'!$AA$11,'Yield &amp; Quality'!T24&gt;='Dockage Schedule'!$P$12,'Dockage Schedule'!$AA$12,'Yield &amp; Quality'!T24&gt;='Dockage Schedule'!$P$13,'Dockage Schedule'!$AA$13,'Yield &amp; Quality'!T24&gt;='Dockage Schedule'!$P$14,'Dockage Schedule'!$AA$14,'Yield &amp; Quality'!T24&gt;='Dockage Schedule'!$P$15,'Dockage Schedule'!$AA$15,'Yield &amp; Quality'!T24&gt;='Dockage Schedule'!$P$16,'Dockage Schedule'!$AA$16,'Yield &amp; Quality'!T24&gt;='Dockage Schedule'!$P$17,'Dockage Schedule'!$AA$17,'Yield &amp; Quality'!T24&gt;='Dockage Schedule'!$P$18,'Dockage Schedule'!$AA$18,'Yield &amp; Quality'!T24&gt;='Dockage Schedule'!$P$19,'Dockage Schedule'!$AA$19,'Yield &amp; Quality'!T24&gt;='Dockage Schedule'!$P$20,'Dockage Schedule'!$AA$20,'Yield &amp; Quality'!T24&gt;='Dockage Schedule'!$P$21,'Dockage Schedule'!$AA$21,'Yield &amp; Quality'!T24&gt;='Dockage Schedule'!$P$22,'Dockage Schedule'!$AA$22,'Yield &amp; Quality'!T24&gt;='Dockage Schedule'!$P$23,'Dockage Schedule'!$AA$23,'Yield &amp; Quality'!T24&gt;='Dockage Schedule'!$P$24,'Dockage Schedule'!$AA$24,'Yield &amp; Quality'!T24&gt;='Dockage Schedule'!$P$25,'Dockage Schedule'!$AA$25,'Yield &amp; Quality'!T24&gt;='Dockage Schedule'!$P$26,'Dockage Schedule'!$AA$26,'Yield &amp; Quality'!T24&gt;='Dockage Schedule'!$P$27,'Dockage Schedule'!$AA$27,'Yield &amp; Quality'!T24&lt;'Dockage Schedule'!$P$27,'Dockage Schedule'!$AA$27)+_xlfn.IFS('Yield &amp; Quality'!Y24&lt;'Dockage Schedule'!$AD$4,'Dockage Schedule'!$AN$3,'Yield &amp; Quality'!Y24&lt;'Dockage Schedule'!$AD$5,'Dockage Schedule'!$AN$4,'Yield &amp; Quality'!Y24&lt;'Dockage Schedule'!$AD$6,'Dockage Schedule'!$AN$5,'Yield &amp; Quality'!Y24&lt;'Dockage Schedule'!$AD$7,'Dockage Schedule'!$AN$6,'Yield &amp; Quality'!Y24&lt;'Dockage Schedule'!$AD$8,'Dockage Schedule'!$AN$7,'Yield &amp; Quality'!Y24&lt;'Dockage Schedule'!$AD$9,'Dockage Schedule'!$AN$8,'Yield &amp; Quality'!Y24&lt;'Dockage Schedule'!$AD$10,'Dockage Schedule'!$AN$9,'Yield &amp; Quality'!Y24&lt;'Dockage Schedule'!$AD$11,'Dockage Schedule'!$AN$10,'Yield &amp; Quality'!Y24&lt;'Dockage Schedule'!$AD$12,'Dockage Schedule'!$AN$11,'Yield &amp; Quality'!Y24&lt;'Dockage Schedule'!$AD$13,'Dockage Schedule'!$AN$12,'Yield &amp; Quality'!Y24&lt;'Dockage Schedule'!$AD$14,'Dockage Schedule'!$AN$13,'Yield &amp; Quality'!Y24&lt;'Dockage Schedule'!$AD$15,'Dockage Schedule'!$AN$14,'Yield &amp; Quality'!Y24&lt;'Dockage Schedule'!$AD$16,'Dockage Schedule'!$AN$15,'Yield &amp; Quality'!Y24&lt;'Dockage Schedule'!$AD$17,'Dockage Schedule'!$AN$16,'Yield &amp; Quality'!Y24&lt;'Dockage Schedule'!$AD$18,'Dockage Schedule'!$AN$17,'Yield &amp; Quality'!Y24&lt;'Dockage Schedule'!$AD$19,'Dockage Schedule'!$AN$18,'Yield &amp; Quality'!Y24&lt;'Dockage Schedule'!$AD$20,'Dockage Schedule'!$AN$19,'Yield &amp; Quality'!Y24&lt;'Dockage Schedule'!$AD$21,'Dockage Schedule'!$AN$20,'Yield &amp; Quality'!Y24&lt;'Dockage Schedule'!$AD$21,'Dockage Schedule'!$AN$22,'Yield &amp; Quality'!Y24&lt;'Dockage Schedule'!$AD$22,'Dockage Schedule'!$AN$23,'Yield &amp; Quality'!Y24&lt;'Dockage Schedule'!$AD$24,'Dockage Schedule'!$AN$24,'Yield &amp; Quality'!Y24&lt;'Dockage Schedule'!$AD$25,'Dockage Schedule'!$AN$24,'Yield &amp; Quality'!Y24&gt;='Dockage Schedule'!$AD$25,-500)-_xlfn.IFS('Yield &amp; Quality'!O24&lt;'Dockage Schedule'!$C$4,0,'Yield &amp; Quality'!O24&lt;'Dockage Schedule'!$C$5,'Dockage Schedule'!$M$4,'Yield &amp; Quality'!O24&lt;'Dockage Schedule'!$C$6,'Dockage Schedule'!$M$5,'Yield &amp; Quality'!O24&lt;'Dockage Schedule'!$C$6,'Dockage Schedule'!$M$7,'Yield &amp; Quality'!O24&lt;'Dockage Schedule'!$C$7,'Dockage Schedule'!$M$8,'Yield &amp; Quality'!O24&lt;'Dockage Schedule'!$C$8,'Dockage Schedule'!$M$9,'Yield &amp; Quality'!O24&lt;'Dockage Schedule'!$C$10,'Dockage Schedule'!$M$9,'Yield &amp; Quality'!O24&lt;'Dockage Schedule'!$C$10,'Dockage Schedule'!$M$11,'Yield &amp; Quality'!O24&lt;'Dockage Schedule'!$C$12,'Dockage Schedule'!$M$11,'Yield &amp; Quality'!O24&lt;'Dockage Schedule'!$C$13,'Dockage Schedule'!$M$12,'Yield &amp; Quality'!O24&lt;'Dockage Schedule'!$C$14,'Dockage Schedule'!$M$13,'Yield &amp; Quality'!O24&lt;'Dockage Schedule'!$C$15,'Dockage Schedule'!$M$14,'Yield &amp; Quality'!O24&lt;'Dockage Schedule'!$C$16,'Dockage Schedule'!$M$15,'Yield &amp; Quality'!O24&lt;'Dockage Schedule'!$C$17,'Dockage Schedule'!$M$16,'Yield &amp; Quality'!O24&lt;'Dockage Schedule'!$C$18,'Dockage Schedule'!$M$17,'Yield &amp; Quality'!O24&lt;'Dockage Schedule'!$C$19,'Dockage Schedule'!$M$18,'Yield &amp; Quality'!O24&lt;'Dockage Schedule'!$C$20,'Dockage Schedule'!$M$19,'Yield &amp; Quality'!O24&lt;'Dockage Schedule'!$C$21,'Dockage Schedule'!$M$20,'Yield &amp; Quality'!O24&lt;'Dockage Schedule'!$C$22,'Dockage Schedule'!$M$21,'Yield &amp; Quality'!O24&lt;'Dockage Schedule'!$C$23,'Dockage Schedule'!$M$22,'Yield &amp; Quality'!O24&lt;'Dockage Schedule'!$C$24,'Dockage Schedule'!$M$23,'Yield &amp; Quality'!O24&gt;='Dockage Schedule'!F30,'Dockage Schedule'!P30)</f>
        <v>-0.03</v>
      </c>
      <c r="Q29" s="66">
        <f>(('Yield &amp; Quality'!G24*((100-'Partial Returns'!G29)/100))*($C$3+L29))+($C$4*'Yield &amp; Quality'!AA24)</f>
        <v>970.57332732236728</v>
      </c>
      <c r="R29" s="7">
        <f>(('Yield &amp; Quality'!H24*((100-'Partial Returns'!H29)/100))*($C$3+M29))+($C$4*'Yield &amp; Quality'!AB24)</f>
        <v>820.07001093302051</v>
      </c>
      <c r="S29" s="7">
        <f>(('Yield &amp; Quality'!I24*((100-'Partial Returns'!I29)/100))*($C$3+N29))+($C$4*'Yield &amp; Quality'!AC24)</f>
        <v>947.83930190197452</v>
      </c>
      <c r="T29" s="8">
        <f>(('Yield &amp; Quality'!J24*((100-'Partial Returns'!J29)/100))*($C$3+O29))+($C$4*'Yield &amp; Quality'!AD24)</f>
        <v>1013.1267025911563</v>
      </c>
      <c r="U29" s="5"/>
      <c r="V29" s="66" cm="1">
        <f t="array" ref="V29">_xlfn.IFS('Yield &amp; Quality'!B24='Treatment Costs'!$A$3,'Treatment Costs'!$K$3,'Yield &amp; Quality'!B24='Treatment Costs'!$A$4,'Treatment Costs'!$K$4,'Yield &amp; Quality'!B24='Treatment Costs'!$A$5,'Treatment Costs'!$K$5,'Yield &amp; Quality'!B24='Treatment Costs'!$A$6,'Treatment Costs'!$K$6,'Yield &amp; Quality'!B24='Treatment Costs'!$A$7,'Treatment Costs'!$K$7,'Yield &amp; Quality'!B24='Treatment Costs'!$A$8,'Treatment Costs'!$K$8,'Yield &amp; Quality'!B24='Treatment Costs'!$A$9,'Treatment Costs'!$K$9,'Yield &amp; Quality'!B24='Treatment Costs'!$A$10,'Treatment Costs'!$K$10,'Yield &amp; Quality'!B24='Treatment Costs'!$A$11,'Treatment Costs'!$K$11,'Yield &amp; Quality'!B24='Treatment Costs'!$A$12,'Treatment Costs'!$K$12,'Yield &amp; Quality'!B24='Treatment Costs'!$A$13,'Treatment Costs'!$K$13,'Yield &amp; Quality'!B24='Treatment Costs'!$A$14,'Treatment Costs'!$K$14,'Yield &amp; Quality'!B24='Treatment Costs'!$A$15,'Treatment Costs'!$K$15,'Yield &amp; Quality'!B24='Treatment Costs'!$A$16,'Treatment Costs'!$K$16)</f>
        <v>89.217857142857142</v>
      </c>
      <c r="W29" s="7" cm="1">
        <f t="array" ref="W29">_xlfn.IFS('Yield &amp; Quality'!C24='Treatment Costs'!$A$3,'Treatment Costs'!$W$3,'Yield &amp; Quality'!C24='Treatment Costs'!$A$4,'Treatment Costs'!$W$4,'Yield &amp; Quality'!C24='Treatment Costs'!$A$5,'Treatment Costs'!$W$5,'Yield &amp; Quality'!C24='Treatment Costs'!$A$6,'Treatment Costs'!$W$6,'Yield &amp; Quality'!C24='Treatment Costs'!$A$7,'Treatment Costs'!$W$7,'Yield &amp; Quality'!C24='Treatment Costs'!$A$8,'Treatment Costs'!$W$8,'Yield &amp; Quality'!C24='Treatment Costs'!$A$9,'Treatment Costs'!$W$9,'Yield &amp; Quality'!C24='Treatment Costs'!$A$10,'Treatment Costs'!$W$10,'Yield &amp; Quality'!C24='Treatment Costs'!$A$11,'Treatment Costs'!$W$11,'Yield &amp; Quality'!C24='Treatment Costs'!$A$12,'Treatment Costs'!$W$12,'Yield &amp; Quality'!C24='Treatment Costs'!$A$13,'Treatment Costs'!$W$13,'Yield &amp; Quality'!C24='Treatment Costs'!$A$14,'Treatment Costs'!$W$14,'Yield &amp; Quality'!C24='Treatment Costs'!$A$15,'Treatment Costs'!$W$15,'Yield &amp; Quality'!C24='Treatment Costs'!$A$16,'Treatment Costs'!$W$16)</f>
        <v>93.621428571428567</v>
      </c>
      <c r="X29" s="7" cm="1">
        <f t="array" ref="X29">_xlfn.IFS('Yield &amp; Quality'!D24='Treatment Costs'!$A$3,'Treatment Costs'!$K$3,'Yield &amp; Quality'!D24='Treatment Costs'!$A$4,'Treatment Costs'!$K$4,'Yield &amp; Quality'!D24='Treatment Costs'!$A$5,'Treatment Costs'!$K$5,'Yield &amp; Quality'!D24='Treatment Costs'!$A$6,'Treatment Costs'!$K$6,'Yield &amp; Quality'!D24='Treatment Costs'!$A$7,'Treatment Costs'!$K$7,'Yield &amp; Quality'!D24='Treatment Costs'!$A$8,'Treatment Costs'!$K$8,'Yield &amp; Quality'!D24='Treatment Costs'!$A$9,'Treatment Costs'!$K$9,'Yield &amp; Quality'!D24='Treatment Costs'!$A$10,'Treatment Costs'!$K$10,'Yield &amp; Quality'!D24='Treatment Costs'!$A$11,'Treatment Costs'!$K$11,'Yield &amp; Quality'!D24='Treatment Costs'!$A$12,'Treatment Costs'!$K$12,'Yield &amp; Quality'!D24='Treatment Costs'!$A$13,'Treatment Costs'!$K$13,'Yield &amp; Quality'!D24='Treatment Costs'!$A$14,'Treatment Costs'!$K$14,'Yield &amp; Quality'!D24='Treatment Costs'!$A$15,'Treatment Costs'!$K$15,'Yield &amp; Quality'!D24='Treatment Costs'!$A$16,'Treatment Costs'!$K$16)</f>
        <v>108.46785714285714</v>
      </c>
      <c r="Y29" s="8" cm="1">
        <f t="array" ref="Y29">_xlfn.IFS('Yield &amp; Quality'!E24='Treatment Costs'!$A$3,'Treatment Costs'!$W$3,'Yield &amp; Quality'!E24='Treatment Costs'!$A$4,'Treatment Costs'!$W$4,'Yield &amp; Quality'!E24='Treatment Costs'!$A$5,'Treatment Costs'!$W$5,'Yield &amp; Quality'!E24='Treatment Costs'!$A$6,'Treatment Costs'!$W$6,'Yield &amp; Quality'!E24='Treatment Costs'!$A$7,'Treatment Costs'!$W$7,'Yield &amp; Quality'!E24='Treatment Costs'!$A$8,'Treatment Costs'!$W$8,'Yield &amp; Quality'!E24='Treatment Costs'!$A$9,'Treatment Costs'!$W$9,'Yield &amp; Quality'!E24='Treatment Costs'!$A$10,'Treatment Costs'!$W$10,'Yield &amp; Quality'!E24='Treatment Costs'!$A$11,'Treatment Costs'!$W$11,'Yield &amp; Quality'!E24='Treatment Costs'!$A$12,'Treatment Costs'!$W$12,'Yield &amp; Quality'!E24='Treatment Costs'!$A$13,'Treatment Costs'!$W$13,'Yield &amp; Quality'!E24='Treatment Costs'!$A$14,'Treatment Costs'!$W$14,'Yield &amp; Quality'!E24='Treatment Costs'!$A$15,'Treatment Costs'!$W$15,'Yield &amp; Quality'!E24='Treatment Costs'!$A$16,'Treatment Costs'!$W$16)</f>
        <v>85.467857142857142</v>
      </c>
      <c r="AA29" s="66">
        <f>(('Yield &amp; Quality'!G24*((100-'Partial Returns'!G29)/100))*($C$3+L29))+($C$4*'Yield &amp; Quality'!AA24)-V29</f>
        <v>881.35547017951012</v>
      </c>
      <c r="AB29" s="7">
        <f>(('Yield &amp; Quality'!H24*((100-'Partial Returns'!H29)/100))*($C$3+M29))+($C$4*'Yield &amp; Quality'!AB24)-W29</f>
        <v>726.44858236159189</v>
      </c>
      <c r="AC29" s="7">
        <f>(('Yield &amp; Quality'!I24*((100-'Partial Returns'!I29)/100))*($C$3+N29))+($C$4*'Yield &amp; Quality'!AC24)-X29</f>
        <v>839.37144475911737</v>
      </c>
      <c r="AD29" s="8">
        <f>(('Yield &amp; Quality'!J24*((100-'Partial Returns'!J29)/100))*($C$3+O29))+($C$4*'Yield &amp; Quality'!AD24)-Y29</f>
        <v>927.65884544829919</v>
      </c>
    </row>
    <row r="30" spans="1:30" x14ac:dyDescent="0.25">
      <c r="A30">
        <v>4.0999999999999996</v>
      </c>
      <c r="B30" s="66">
        <f>($C$3*'Yield &amp; Quality'!G25)+($C$4*'Yield &amp; Quality'!AA25)</f>
        <v>731.3408170647989</v>
      </c>
      <c r="C30" s="7">
        <f>($C$3*'Yield &amp; Quality'!H25)+($C$4*'Yield &amp; Quality'!AB25)</f>
        <v>878.66366460737004</v>
      </c>
      <c r="D30" s="7">
        <f>($C$3*'Yield &amp; Quality'!I25)+($C$4*'Yield &amp; Quality'!AC25)</f>
        <v>887.18104055476363</v>
      </c>
      <c r="E30" s="8">
        <f>($C$3*'Yield &amp; Quality'!J25)+($C$4*'Yield &amp; Quality'!AD25)</f>
        <v>879.55583121847724</v>
      </c>
      <c r="G30" s="61" cm="1">
        <f t="array" ref="G30">_xlfn.IFS('Yield &amp; Quality'!L25&lt;'Dockage Schedule'!$C$29,0,'Yield &amp; Quality'!L25&lt;'Dockage Schedule'!$C$30,'Dockage Schedule'!$M$29,'Yield &amp; Quality'!L25&lt;'Dockage Schedule'!$C$31,'Dockage Schedule'!$M$30,'Yield &amp; Quality'!L25&lt;'Dockage Schedule'!$C$32,'Dockage Schedule'!$M$31,'Yield &amp; Quality'!L25&lt;'Dockage Schedule'!$C$33,'Dockage Schedule'!$M$32,'Yield &amp; Quality'!L25&lt;'Dockage Schedule'!$C$34,'Dockage Schedule'!$M$33,'Yield &amp; Quality'!L25&lt;'Dockage Schedule'!$C$35,'Dockage Schedule'!$M$34,'Yield &amp; Quality'!L25&lt;'Dockage Schedule'!$C$36,'Dockage Schedule'!$M$35,'Yield &amp; Quality'!L25&lt;'Dockage Schedule'!$C$37,'Dockage Schedule'!$M$36,'Yield &amp; Quality'!L25&lt;'Dockage Schedule'!$C$38,'Dockage Schedule'!$M$37,'Yield &amp; Quality'!L25&lt;'Dockage Schedule'!$C$39,'Dockage Schedule'!$M$38,'Yield &amp; Quality'!L25&lt;'Dockage Schedule'!$C$40,'Dockage Schedule'!$M$39,'Yield &amp; Quality'!L25&lt;'Dockage Schedule'!$C$41,'Dockage Schedule'!$M$40,'Yield &amp; Quality'!L25&lt;'Dockage Schedule'!$C$42,'Dockage Schedule'!$M$41,'Yield &amp; Quality'!L25&lt;'Dockage Schedule'!$C$43,'Dockage Schedule'!$M$42,'Yield &amp; Quality'!L25&lt;'Dockage Schedule'!$C$44,'Dockage Schedule'!$M$43,'Yield &amp; Quality'!L25&lt;'Dockage Schedule'!$C$45,'Dockage Schedule'!$M$44,'Yield &amp; Quality'!L25&lt;'Dockage Schedule'!$C$46,'Dockage Schedule'!$M$45,'Yield &amp; Quality'!L25&lt;'Dockage Schedule'!$C$47,'Dockage Schedule'!$M$46,'Yield &amp; Quality'!L25&lt;'Dockage Schedule'!$C$48,'Dockage Schedule'!$M$47,'Yield &amp; Quality'!L25&lt;'Dockage Schedule'!$C$49,'Dockage Schedule'!M55,'Yield &amp; Quality'!L25&gt;='Dockage Schedule'!$C$49,'Dockage Schedule'!$M$49)</f>
        <v>0</v>
      </c>
      <c r="H30" cm="1">
        <f t="array" ref="H30">_xlfn.IFS('Yield &amp; Quality'!M25&lt;'Dockage Schedule'!$C$29,0,'Yield &amp; Quality'!M25&lt;'Dockage Schedule'!$C$30,'Dockage Schedule'!$M$29,'Yield &amp; Quality'!M25&lt;'Dockage Schedule'!$C$31,'Dockage Schedule'!$M$30,'Yield &amp; Quality'!M25&lt;'Dockage Schedule'!$C$32,'Dockage Schedule'!$M$31,'Yield &amp; Quality'!M25&lt;'Dockage Schedule'!$C$33,'Dockage Schedule'!$M$32,'Yield &amp; Quality'!M25&lt;'Dockage Schedule'!$C$34,'Dockage Schedule'!$M$33,'Yield &amp; Quality'!M25&lt;'Dockage Schedule'!$C$35,'Dockage Schedule'!$M$34,'Yield &amp; Quality'!M25&lt;'Dockage Schedule'!$C$36,'Dockage Schedule'!$M$35,'Yield &amp; Quality'!M25&lt;'Dockage Schedule'!$C$37,'Dockage Schedule'!$M$36,'Yield &amp; Quality'!M25&lt;'Dockage Schedule'!$C$38,'Dockage Schedule'!$M$37,'Yield &amp; Quality'!M25&lt;'Dockage Schedule'!$C$39,'Dockage Schedule'!$M$38,'Yield &amp; Quality'!M25&lt;'Dockage Schedule'!$C$40,'Dockage Schedule'!$M$39,'Yield &amp; Quality'!M25&lt;'Dockage Schedule'!$C$41,'Dockage Schedule'!$M$40,'Yield &amp; Quality'!M25&lt;'Dockage Schedule'!$C$42,'Dockage Schedule'!$M$41,'Yield &amp; Quality'!M25&lt;'Dockage Schedule'!$C$43,'Dockage Schedule'!$M$42,'Yield &amp; Quality'!M25&lt;'Dockage Schedule'!$C$44,'Dockage Schedule'!$M$43,'Yield &amp; Quality'!M25&lt;'Dockage Schedule'!$C$45,'Dockage Schedule'!$M$44,'Yield &amp; Quality'!M25&lt;'Dockage Schedule'!$C$46,'Dockage Schedule'!$M$45,'Yield &amp; Quality'!M25&lt;'Dockage Schedule'!$C$47,'Dockage Schedule'!$M$46,'Yield &amp; Quality'!M25&lt;'Dockage Schedule'!$C$48,'Dockage Schedule'!$M$47,'Yield &amp; Quality'!M25&lt;'Dockage Schedule'!$C$49,'Dockage Schedule'!N55,'Yield &amp; Quality'!M25&gt;='Dockage Schedule'!$C$49,'Dockage Schedule'!$M$49)</f>
        <v>0</v>
      </c>
      <c r="I30" cm="1">
        <f t="array" ref="I30">_xlfn.IFS('Yield &amp; Quality'!N25&lt;'Dockage Schedule'!$C$29,0,'Yield &amp; Quality'!N25&lt;'Dockage Schedule'!$C$30,'Dockage Schedule'!$M$29,'Yield &amp; Quality'!N25&lt;'Dockage Schedule'!$C$31,'Dockage Schedule'!$M$30,'Yield &amp; Quality'!N25&lt;'Dockage Schedule'!$C$32,'Dockage Schedule'!$M$31,'Yield &amp; Quality'!N25&lt;'Dockage Schedule'!$C$33,'Dockage Schedule'!$M$32,'Yield &amp; Quality'!N25&lt;'Dockage Schedule'!$C$34,'Dockage Schedule'!$M$33,'Yield &amp; Quality'!N25&lt;'Dockage Schedule'!$C$35,'Dockage Schedule'!$M$34,'Yield &amp; Quality'!N25&lt;'Dockage Schedule'!$C$36,'Dockage Schedule'!$M$35,'Yield &amp; Quality'!N25&lt;'Dockage Schedule'!$C$37,'Dockage Schedule'!$M$36,'Yield &amp; Quality'!N25&lt;'Dockage Schedule'!$C$38,'Dockage Schedule'!$M$37,'Yield &amp; Quality'!N25&lt;'Dockage Schedule'!$C$39,'Dockage Schedule'!$M$38,'Yield &amp; Quality'!N25&lt;'Dockage Schedule'!$C$40,'Dockage Schedule'!$M$39,'Yield &amp; Quality'!N25&lt;'Dockage Schedule'!$C$41,'Dockage Schedule'!$M$40,'Yield &amp; Quality'!N25&lt;'Dockage Schedule'!$C$42,'Dockage Schedule'!$M$41,'Yield &amp; Quality'!N25&lt;'Dockage Schedule'!$C$43,'Dockage Schedule'!$M$42,'Yield &amp; Quality'!N25&lt;'Dockage Schedule'!$C$44,'Dockage Schedule'!$M$43,'Yield &amp; Quality'!N25&lt;'Dockage Schedule'!$C$45,'Dockage Schedule'!$M$44,'Yield &amp; Quality'!N25&lt;'Dockage Schedule'!$C$46,'Dockage Schedule'!$M$45,'Yield &amp; Quality'!N25&lt;'Dockage Schedule'!$C$47,'Dockage Schedule'!$M$46,'Yield &amp; Quality'!N25&lt;'Dockage Schedule'!$C$48,'Dockage Schedule'!$M$47,'Yield &amp; Quality'!N25&lt;'Dockage Schedule'!$C$49,'Dockage Schedule'!O55,'Yield &amp; Quality'!N25&gt;='Dockage Schedule'!$C$49,'Dockage Schedule'!$M$49)</f>
        <v>0</v>
      </c>
      <c r="J30" s="62" cm="1">
        <f t="array" ref="J30">_xlfn.IFS('Yield &amp; Quality'!O25&lt;'Dockage Schedule'!$C$29,0,'Yield &amp; Quality'!O25&lt;'Dockage Schedule'!$C$30,'Dockage Schedule'!$M$29,'Yield &amp; Quality'!O25&lt;'Dockage Schedule'!$C$31,'Dockage Schedule'!$M$30,'Yield &amp; Quality'!O25&lt;'Dockage Schedule'!$C$32,'Dockage Schedule'!$M$31,'Yield &amp; Quality'!O25&lt;'Dockage Schedule'!$C$33,'Dockage Schedule'!$M$32,'Yield &amp; Quality'!O25&lt;'Dockage Schedule'!$C$34,'Dockage Schedule'!$M$33,'Yield &amp; Quality'!O25&lt;'Dockage Schedule'!$C$35,'Dockage Schedule'!$M$34,'Yield &amp; Quality'!O25&lt;'Dockage Schedule'!$C$36,'Dockage Schedule'!$M$35,'Yield &amp; Quality'!O25&lt;'Dockage Schedule'!$C$37,'Dockage Schedule'!$M$36,'Yield &amp; Quality'!O25&lt;'Dockage Schedule'!$C$38,'Dockage Schedule'!$M$37,'Yield &amp; Quality'!O25&lt;'Dockage Schedule'!$C$39,'Dockage Schedule'!$M$38,'Yield &amp; Quality'!O25&lt;'Dockage Schedule'!$C$40,'Dockage Schedule'!$M$39,'Yield &amp; Quality'!O25&lt;'Dockage Schedule'!$C$41,'Dockage Schedule'!$M$40,'Yield &amp; Quality'!O25&lt;'Dockage Schedule'!$C$42,'Dockage Schedule'!$M$41,'Yield &amp; Quality'!O25&lt;'Dockage Schedule'!$C$43,'Dockage Schedule'!$M$42,'Yield &amp; Quality'!O25&lt;'Dockage Schedule'!$C$44,'Dockage Schedule'!$M$43,'Yield &amp; Quality'!O25&lt;'Dockage Schedule'!$C$45,'Dockage Schedule'!$M$44,'Yield &amp; Quality'!O25&lt;'Dockage Schedule'!$C$46,'Dockage Schedule'!$M$45,'Yield &amp; Quality'!O25&lt;'Dockage Schedule'!$C$47,'Dockage Schedule'!$M$46,'Yield &amp; Quality'!O25&lt;'Dockage Schedule'!$C$48,'Dockage Schedule'!$M$47,'Yield &amp; Quality'!O25&lt;'Dockage Schedule'!$C$49,'Dockage Schedule'!P55,'Yield &amp; Quality'!O25&gt;='Dockage Schedule'!$C$49,'Dockage Schedule'!$M$49)</f>
        <v>0</v>
      </c>
      <c r="L30" s="67" cm="1">
        <f t="array" ref="L30">_xlfn.IFS('Yield &amp; Quality'!Q25&gt;='Dockage Schedule'!$P$4,'Dockage Schedule'!$AA$4,'Yield &amp; Quality'!Q25&gt;='Dockage Schedule'!$P$5,'Dockage Schedule'!$AA$5,'Yield &amp; Quality'!Q25&gt;='Dockage Schedule'!$P$6,'Dockage Schedule'!$AA$6,'Yield &amp; Quality'!Q25&gt;='Dockage Schedule'!$P$7,'Dockage Schedule'!$AA$7,'Yield &amp; Quality'!Q25&gt;='Dockage Schedule'!$P$8,'Dockage Schedule'!$AA$8,'Yield &amp; Quality'!Q25&gt;='Dockage Schedule'!$P$9,'Dockage Schedule'!$AA$9,'Yield &amp; Quality'!Q25&gt;='Dockage Schedule'!$P$10,'Dockage Schedule'!$AA$10,'Yield &amp; Quality'!Q25&gt;='Dockage Schedule'!$P$11,'Dockage Schedule'!$AA$11,'Yield &amp; Quality'!Q25&gt;='Dockage Schedule'!$P$12,'Dockage Schedule'!$AA$12,'Yield &amp; Quality'!Q25&gt;='Dockage Schedule'!$P$13,'Dockage Schedule'!$AA$13,'Yield &amp; Quality'!Q25&gt;='Dockage Schedule'!$P$14,'Dockage Schedule'!$AA$14,'Yield &amp; Quality'!Q25&gt;='Dockage Schedule'!$P$15,'Dockage Schedule'!$AA$15,'Yield &amp; Quality'!Q25&gt;='Dockage Schedule'!$P$16,'Dockage Schedule'!$AA$16,'Yield &amp; Quality'!Q25&gt;='Dockage Schedule'!$P$17,'Dockage Schedule'!$AA$17,'Yield &amp; Quality'!Q25&gt;='Dockage Schedule'!$P$18,'Dockage Schedule'!$AA$18,'Yield &amp; Quality'!Q25&gt;='Dockage Schedule'!$P$19,'Dockage Schedule'!$AA$19,'Yield &amp; Quality'!Q25&gt;='Dockage Schedule'!$P$20,'Dockage Schedule'!$AA$20,'Yield &amp; Quality'!Q25&gt;='Dockage Schedule'!$P$21,'Dockage Schedule'!$AA$21,'Yield &amp; Quality'!Q25&gt;='Dockage Schedule'!$P$22,'Dockage Schedule'!$AA$22,'Yield &amp; Quality'!Q25&gt;='Dockage Schedule'!$P$23,'Dockage Schedule'!$AA$23,'Yield &amp; Quality'!Q25&gt;='Dockage Schedule'!$P$24,'Dockage Schedule'!$AA$24,'Yield &amp; Quality'!Q25&gt;='Dockage Schedule'!$P$25,'Dockage Schedule'!$AA$25,'Yield &amp; Quality'!Q25&gt;='Dockage Schedule'!$P$26,'Dockage Schedule'!$AA$26,'Yield &amp; Quality'!Q25&gt;='Dockage Schedule'!$P$27,'Dockage Schedule'!$AA$27,'Yield &amp; Quality'!Q25&lt;'Dockage Schedule'!$P$27,'Dockage Schedule'!$AA$27)+_xlfn.IFS('Yield &amp; Quality'!V25&lt;'Dockage Schedule'!$AD$4,'Dockage Schedule'!$AN$3,'Yield &amp; Quality'!V25&lt;'Dockage Schedule'!$AD$5,'Dockage Schedule'!$AN$4,'Yield &amp; Quality'!V25&lt;'Dockage Schedule'!$AD$6,'Dockage Schedule'!$AN$5,'Yield &amp; Quality'!V25&lt;'Dockage Schedule'!$AD$7,'Dockage Schedule'!$AN$6,'Yield &amp; Quality'!V25&lt;'Dockage Schedule'!$AD$8,'Dockage Schedule'!$AN$7,'Yield &amp; Quality'!V25&lt;'Dockage Schedule'!$AD$9,'Dockage Schedule'!$AN$8,'Yield &amp; Quality'!V25&lt;'Dockage Schedule'!$AD$10,'Dockage Schedule'!$AN$9,'Yield &amp; Quality'!V25&lt;'Dockage Schedule'!$AD$11,'Dockage Schedule'!$AN$10,'Yield &amp; Quality'!V25&lt;'Dockage Schedule'!$AD$12,'Dockage Schedule'!$AN$11,'Yield &amp; Quality'!V25&lt;'Dockage Schedule'!$AD$13,'Dockage Schedule'!$AN$12,'Yield &amp; Quality'!V25&lt;'Dockage Schedule'!$AD$14,'Dockage Schedule'!$AN$13,'Yield &amp; Quality'!V25&lt;'Dockage Schedule'!$AD$15,'Dockage Schedule'!$AN$14,'Yield &amp; Quality'!V25&lt;'Dockage Schedule'!$AD$16,'Dockage Schedule'!$AN$15,'Yield &amp; Quality'!V25&lt;'Dockage Schedule'!$AD$17,'Dockage Schedule'!$AN$16,'Yield &amp; Quality'!V25&lt;'Dockage Schedule'!$AD$18,'Dockage Schedule'!$AN$17,'Yield &amp; Quality'!V25&lt;'Dockage Schedule'!$AD$19,'Dockage Schedule'!$AN$18,'Yield &amp; Quality'!V25&lt;'Dockage Schedule'!$AD$20,'Dockage Schedule'!$AN$19,'Yield &amp; Quality'!V25&lt;'Dockage Schedule'!$AD$21,'Dockage Schedule'!$AN$20,'Yield &amp; Quality'!V25&lt;'Dockage Schedule'!$AD$21,'Dockage Schedule'!$AN$22,'Yield &amp; Quality'!V25&lt;'Dockage Schedule'!$AD$22,'Dockage Schedule'!$AN$23,'Yield &amp; Quality'!V25&lt;'Dockage Schedule'!$AD$24,'Dockage Schedule'!$AN$24,'Yield &amp; Quality'!V25&lt;'Dockage Schedule'!$AD$25,'Dockage Schedule'!$AN$24,'Yield &amp; Quality'!V25&gt;='Dockage Schedule'!$AD$25,-500)-_xlfn.IFS('Yield &amp; Quality'!L25&lt;'Dockage Schedule'!$C$4,0,'Yield &amp; Quality'!L25&lt;'Dockage Schedule'!$C$5,'Dockage Schedule'!$M$4,'Yield &amp; Quality'!L25&lt;'Dockage Schedule'!$C$6,'Dockage Schedule'!$M$5,'Yield &amp; Quality'!L25&lt;'Dockage Schedule'!$C$6,'Dockage Schedule'!$M$7,'Yield &amp; Quality'!L25&lt;'Dockage Schedule'!$C$7,'Dockage Schedule'!$M$8,'Yield &amp; Quality'!L25&lt;'Dockage Schedule'!$C$8,'Dockage Schedule'!$M$9,'Yield &amp; Quality'!L25&lt;'Dockage Schedule'!$C$10,'Dockage Schedule'!$M$9,'Yield &amp; Quality'!L25&lt;'Dockage Schedule'!$C$10,'Dockage Schedule'!$M$11,'Yield &amp; Quality'!L25&lt;'Dockage Schedule'!$C$12,'Dockage Schedule'!$M$11,'Yield &amp; Quality'!L25&lt;'Dockage Schedule'!$C$13,'Dockage Schedule'!$M$12,'Yield &amp; Quality'!L25&lt;'Dockage Schedule'!$C$14,'Dockage Schedule'!$M$13,'Yield &amp; Quality'!L25&lt;'Dockage Schedule'!$C$15,'Dockage Schedule'!$M$14,'Yield &amp; Quality'!L25&lt;'Dockage Schedule'!$C$16,'Dockage Schedule'!$M$15,'Yield &amp; Quality'!L25&lt;'Dockage Schedule'!$C$17,'Dockage Schedule'!$M$16,'Yield &amp; Quality'!L25&lt;'Dockage Schedule'!$C$18,'Dockage Schedule'!$M$17,'Yield &amp; Quality'!L25&lt;'Dockage Schedule'!$C$19,'Dockage Schedule'!$M$18,'Yield &amp; Quality'!L25&lt;'Dockage Schedule'!$C$20,'Dockage Schedule'!$M$19,'Yield &amp; Quality'!L25&lt;'Dockage Schedule'!$C$21,'Dockage Schedule'!$M$20,'Yield &amp; Quality'!L25&lt;'Dockage Schedule'!$C$22,'Dockage Schedule'!$M$21,'Yield &amp; Quality'!L25&lt;'Dockage Schedule'!$C$23,'Dockage Schedule'!$M$22,'Yield &amp; Quality'!L25&lt;'Dockage Schedule'!$C$24,'Dockage Schedule'!$M$23,'Yield &amp; Quality'!L25&gt;='Dockage Schedule'!C31,'Dockage Schedule'!M31)</f>
        <v>-0.49</v>
      </c>
      <c r="M30" s="29" cm="1">
        <f t="array" ref="M30">_xlfn.IFS('Yield &amp; Quality'!R25&gt;='Dockage Schedule'!$P$4,'Dockage Schedule'!$AA$4,'Yield &amp; Quality'!R25&gt;='Dockage Schedule'!$P$5,'Dockage Schedule'!$AA$5,'Yield &amp; Quality'!R25&gt;='Dockage Schedule'!$P$6,'Dockage Schedule'!$AA$6,'Yield &amp; Quality'!R25&gt;='Dockage Schedule'!$P$7,'Dockage Schedule'!$AA$7,'Yield &amp; Quality'!R25&gt;='Dockage Schedule'!$P$8,'Dockage Schedule'!$AA$8,'Yield &amp; Quality'!R25&gt;='Dockage Schedule'!$P$9,'Dockage Schedule'!$AA$9,'Yield &amp; Quality'!R25&gt;='Dockage Schedule'!$P$10,'Dockage Schedule'!$AA$10,'Yield &amp; Quality'!R25&gt;='Dockage Schedule'!$P$11,'Dockage Schedule'!$AA$11,'Yield &amp; Quality'!R25&gt;='Dockage Schedule'!$P$12,'Dockage Schedule'!$AA$12,'Yield &amp; Quality'!R25&gt;='Dockage Schedule'!$P$13,'Dockage Schedule'!$AA$13,'Yield &amp; Quality'!R25&gt;='Dockage Schedule'!$P$14,'Dockage Schedule'!$AA$14,'Yield &amp; Quality'!R25&gt;='Dockage Schedule'!$P$15,'Dockage Schedule'!$AA$15,'Yield &amp; Quality'!R25&gt;='Dockage Schedule'!$P$16,'Dockage Schedule'!$AA$16,'Yield &amp; Quality'!R25&gt;='Dockage Schedule'!$P$17,'Dockage Schedule'!$AA$17,'Yield &amp; Quality'!R25&gt;='Dockage Schedule'!$P$18,'Dockage Schedule'!$AA$18,'Yield &amp; Quality'!R25&gt;='Dockage Schedule'!$P$19,'Dockage Schedule'!$AA$19,'Yield &amp; Quality'!R25&gt;='Dockage Schedule'!$P$20,'Dockage Schedule'!$AA$20,'Yield &amp; Quality'!R25&gt;='Dockage Schedule'!$P$21,'Dockage Schedule'!$AA$21,'Yield &amp; Quality'!R25&gt;='Dockage Schedule'!$P$22,'Dockage Schedule'!$AA$22,'Yield &amp; Quality'!R25&gt;='Dockage Schedule'!$P$23,'Dockage Schedule'!$AA$23,'Yield &amp; Quality'!R25&gt;='Dockage Schedule'!$P$24,'Dockage Schedule'!$AA$24,'Yield &amp; Quality'!R25&gt;='Dockage Schedule'!$P$25,'Dockage Schedule'!$AA$25,'Yield &amp; Quality'!R25&gt;='Dockage Schedule'!$P$26,'Dockage Schedule'!$AA$26,'Yield &amp; Quality'!R25&gt;='Dockage Schedule'!$P$27,'Dockage Schedule'!$AA$27,'Yield &amp; Quality'!R25&lt;'Dockage Schedule'!$P$27,'Dockage Schedule'!$AA$27)+_xlfn.IFS('Yield &amp; Quality'!W25&lt;'Dockage Schedule'!$AD$4,'Dockage Schedule'!$AN$3,'Yield &amp; Quality'!W25&lt;'Dockage Schedule'!$AD$5,'Dockage Schedule'!$AN$4,'Yield &amp; Quality'!W25&lt;'Dockage Schedule'!$AD$6,'Dockage Schedule'!$AN$5,'Yield &amp; Quality'!W25&lt;'Dockage Schedule'!$AD$7,'Dockage Schedule'!$AN$6,'Yield &amp; Quality'!W25&lt;'Dockage Schedule'!$AD$8,'Dockage Schedule'!$AN$7,'Yield &amp; Quality'!W25&lt;'Dockage Schedule'!$AD$9,'Dockage Schedule'!$AN$8,'Yield &amp; Quality'!W25&lt;'Dockage Schedule'!$AD$10,'Dockage Schedule'!$AN$9,'Yield &amp; Quality'!W25&lt;'Dockage Schedule'!$AD$11,'Dockage Schedule'!$AN$10,'Yield &amp; Quality'!W25&lt;'Dockage Schedule'!$AD$12,'Dockage Schedule'!$AN$11,'Yield &amp; Quality'!W25&lt;'Dockage Schedule'!$AD$13,'Dockage Schedule'!$AN$12,'Yield &amp; Quality'!W25&lt;'Dockage Schedule'!$AD$14,'Dockage Schedule'!$AN$13,'Yield &amp; Quality'!W25&lt;'Dockage Schedule'!$AD$15,'Dockage Schedule'!$AN$14,'Yield &amp; Quality'!W25&lt;'Dockage Schedule'!$AD$16,'Dockage Schedule'!$AN$15,'Yield &amp; Quality'!W25&lt;'Dockage Schedule'!$AD$17,'Dockage Schedule'!$AN$16,'Yield &amp; Quality'!W25&lt;'Dockage Schedule'!$AD$18,'Dockage Schedule'!$AN$17,'Yield &amp; Quality'!W25&lt;'Dockage Schedule'!$AD$19,'Dockage Schedule'!$AN$18,'Yield &amp; Quality'!W25&lt;'Dockage Schedule'!$AD$20,'Dockage Schedule'!$AN$19,'Yield &amp; Quality'!W25&lt;'Dockage Schedule'!$AD$21,'Dockage Schedule'!$AN$20,'Yield &amp; Quality'!W25&lt;'Dockage Schedule'!$AD$21,'Dockage Schedule'!$AN$22,'Yield &amp; Quality'!W25&lt;'Dockage Schedule'!$AD$22,'Dockage Schedule'!$AN$23,'Yield &amp; Quality'!W25&lt;'Dockage Schedule'!$AD$24,'Dockage Schedule'!$AN$24,'Yield &amp; Quality'!W25&lt;'Dockage Schedule'!$AD$25,'Dockage Schedule'!$AN$24,'Yield &amp; Quality'!W25&gt;='Dockage Schedule'!$AD$25,-500)-_xlfn.IFS('Yield &amp; Quality'!M25&lt;'Dockage Schedule'!$C$4,0,'Yield &amp; Quality'!M25&lt;'Dockage Schedule'!$C$5,'Dockage Schedule'!$M$4,'Yield &amp; Quality'!M25&lt;'Dockage Schedule'!$C$6,'Dockage Schedule'!$M$5,'Yield &amp; Quality'!M25&lt;'Dockage Schedule'!$C$6,'Dockage Schedule'!$M$7,'Yield &amp; Quality'!M25&lt;'Dockage Schedule'!$C$7,'Dockage Schedule'!$M$8,'Yield &amp; Quality'!M25&lt;'Dockage Schedule'!$C$8,'Dockage Schedule'!$M$9,'Yield &amp; Quality'!M25&lt;'Dockage Schedule'!$C$10,'Dockage Schedule'!$M$9,'Yield &amp; Quality'!M25&lt;'Dockage Schedule'!$C$10,'Dockage Schedule'!$M$11,'Yield &amp; Quality'!M25&lt;'Dockage Schedule'!$C$12,'Dockage Schedule'!$M$11,'Yield &amp; Quality'!M25&lt;'Dockage Schedule'!$C$13,'Dockage Schedule'!$M$12,'Yield &amp; Quality'!M25&lt;'Dockage Schedule'!$C$14,'Dockage Schedule'!$M$13,'Yield &amp; Quality'!M25&lt;'Dockage Schedule'!$C$15,'Dockage Schedule'!$M$14,'Yield &amp; Quality'!M25&lt;'Dockage Schedule'!$C$16,'Dockage Schedule'!$M$15,'Yield &amp; Quality'!M25&lt;'Dockage Schedule'!$C$17,'Dockage Schedule'!$M$16,'Yield &amp; Quality'!M25&lt;'Dockage Schedule'!$C$18,'Dockage Schedule'!$M$17,'Yield &amp; Quality'!M25&lt;'Dockage Schedule'!$C$19,'Dockage Schedule'!$M$18,'Yield &amp; Quality'!M25&lt;'Dockage Schedule'!$C$20,'Dockage Schedule'!$M$19,'Yield &amp; Quality'!M25&lt;'Dockage Schedule'!$C$21,'Dockage Schedule'!$M$20,'Yield &amp; Quality'!M25&lt;'Dockage Schedule'!$C$22,'Dockage Schedule'!$M$21,'Yield &amp; Quality'!M25&lt;'Dockage Schedule'!$C$23,'Dockage Schedule'!$M$22,'Yield &amp; Quality'!M25&lt;'Dockage Schedule'!$C$24,'Dockage Schedule'!$M$23,'Yield &amp; Quality'!M25&gt;='Dockage Schedule'!D31,'Dockage Schedule'!N31)</f>
        <v>-0.03</v>
      </c>
      <c r="N30" s="29" cm="1">
        <f t="array" ref="N30">_xlfn.IFS('Yield &amp; Quality'!S25&gt;='Dockage Schedule'!$P$4,'Dockage Schedule'!$AA$4,'Yield &amp; Quality'!S25&gt;='Dockage Schedule'!$P$5,'Dockage Schedule'!$AA$5,'Yield &amp; Quality'!S25&gt;='Dockage Schedule'!$P$6,'Dockage Schedule'!$AA$6,'Yield &amp; Quality'!S25&gt;='Dockage Schedule'!$P$7,'Dockage Schedule'!$AA$7,'Yield &amp; Quality'!S25&gt;='Dockage Schedule'!$P$8,'Dockage Schedule'!$AA$8,'Yield &amp; Quality'!S25&gt;='Dockage Schedule'!$P$9,'Dockage Schedule'!$AA$9,'Yield &amp; Quality'!S25&gt;='Dockage Schedule'!$P$10,'Dockage Schedule'!$AA$10,'Yield &amp; Quality'!S25&gt;='Dockage Schedule'!$P$11,'Dockage Schedule'!$AA$11,'Yield &amp; Quality'!S25&gt;='Dockage Schedule'!$P$12,'Dockage Schedule'!$AA$12,'Yield &amp; Quality'!S25&gt;='Dockage Schedule'!$P$13,'Dockage Schedule'!$AA$13,'Yield &amp; Quality'!S25&gt;='Dockage Schedule'!$P$14,'Dockage Schedule'!$AA$14,'Yield &amp; Quality'!S25&gt;='Dockage Schedule'!$P$15,'Dockage Schedule'!$AA$15,'Yield &amp; Quality'!S25&gt;='Dockage Schedule'!$P$16,'Dockage Schedule'!$AA$16,'Yield &amp; Quality'!S25&gt;='Dockage Schedule'!$P$17,'Dockage Schedule'!$AA$17,'Yield &amp; Quality'!S25&gt;='Dockage Schedule'!$P$18,'Dockage Schedule'!$AA$18,'Yield &amp; Quality'!S25&gt;='Dockage Schedule'!$P$19,'Dockage Schedule'!$AA$19,'Yield &amp; Quality'!S25&gt;='Dockage Schedule'!$P$20,'Dockage Schedule'!$AA$20,'Yield &amp; Quality'!S25&gt;='Dockage Schedule'!$P$21,'Dockage Schedule'!$AA$21,'Yield &amp; Quality'!S25&gt;='Dockage Schedule'!$P$22,'Dockage Schedule'!$AA$22,'Yield &amp; Quality'!S25&gt;='Dockage Schedule'!$P$23,'Dockage Schedule'!$AA$23,'Yield &amp; Quality'!S25&gt;='Dockage Schedule'!$P$24,'Dockage Schedule'!$AA$24,'Yield &amp; Quality'!S25&gt;='Dockage Schedule'!$P$25,'Dockage Schedule'!$AA$25,'Yield &amp; Quality'!S25&gt;='Dockage Schedule'!$P$26,'Dockage Schedule'!$AA$26,'Yield &amp; Quality'!S25&gt;='Dockage Schedule'!$P$27,'Dockage Schedule'!$AA$27,'Yield &amp; Quality'!S25&lt;'Dockage Schedule'!$P$27,'Dockage Schedule'!$AA$27)+_xlfn.IFS('Yield &amp; Quality'!X25&lt;'Dockage Schedule'!$AD$4,'Dockage Schedule'!$AN$3,'Yield &amp; Quality'!X25&lt;'Dockage Schedule'!$AD$5,'Dockage Schedule'!$AN$4,'Yield &amp; Quality'!X25&lt;'Dockage Schedule'!$AD$6,'Dockage Schedule'!$AN$5,'Yield &amp; Quality'!X25&lt;'Dockage Schedule'!$AD$7,'Dockage Schedule'!$AN$6,'Yield &amp; Quality'!X25&lt;'Dockage Schedule'!$AD$8,'Dockage Schedule'!$AN$7,'Yield &amp; Quality'!X25&lt;'Dockage Schedule'!$AD$9,'Dockage Schedule'!$AN$8,'Yield &amp; Quality'!X25&lt;'Dockage Schedule'!$AD$10,'Dockage Schedule'!$AN$9,'Yield &amp; Quality'!X25&lt;'Dockage Schedule'!$AD$11,'Dockage Schedule'!$AN$10,'Yield &amp; Quality'!X25&lt;'Dockage Schedule'!$AD$12,'Dockage Schedule'!$AN$11,'Yield &amp; Quality'!X25&lt;'Dockage Schedule'!$AD$13,'Dockage Schedule'!$AN$12,'Yield &amp; Quality'!X25&lt;'Dockage Schedule'!$AD$14,'Dockage Schedule'!$AN$13,'Yield &amp; Quality'!X25&lt;'Dockage Schedule'!$AD$15,'Dockage Schedule'!$AN$14,'Yield &amp; Quality'!X25&lt;'Dockage Schedule'!$AD$16,'Dockage Schedule'!$AN$15,'Yield &amp; Quality'!X25&lt;'Dockage Schedule'!$AD$17,'Dockage Schedule'!$AN$16,'Yield &amp; Quality'!X25&lt;'Dockage Schedule'!$AD$18,'Dockage Schedule'!$AN$17,'Yield &amp; Quality'!X25&lt;'Dockage Schedule'!$AD$19,'Dockage Schedule'!$AN$18,'Yield &amp; Quality'!X25&lt;'Dockage Schedule'!$AD$20,'Dockage Schedule'!$AN$19,'Yield &amp; Quality'!X25&lt;'Dockage Schedule'!$AD$21,'Dockage Schedule'!$AN$20,'Yield &amp; Quality'!X25&lt;'Dockage Schedule'!$AD$21,'Dockage Schedule'!$AN$22,'Yield &amp; Quality'!X25&lt;'Dockage Schedule'!$AD$22,'Dockage Schedule'!$AN$23,'Yield &amp; Quality'!X25&lt;'Dockage Schedule'!$AD$24,'Dockage Schedule'!$AN$24,'Yield &amp; Quality'!X25&lt;'Dockage Schedule'!$AD$25,'Dockage Schedule'!$AN$24,'Yield &amp; Quality'!X25&gt;='Dockage Schedule'!$AD$25,-500)-_xlfn.IFS('Yield &amp; Quality'!N25&lt;'Dockage Schedule'!$C$4,0,'Yield &amp; Quality'!N25&lt;'Dockage Schedule'!$C$5,'Dockage Schedule'!$M$4,'Yield &amp; Quality'!N25&lt;'Dockage Schedule'!$C$6,'Dockage Schedule'!$M$5,'Yield &amp; Quality'!N25&lt;'Dockage Schedule'!$C$6,'Dockage Schedule'!$M$7,'Yield &amp; Quality'!N25&lt;'Dockage Schedule'!$C$7,'Dockage Schedule'!$M$8,'Yield &amp; Quality'!N25&lt;'Dockage Schedule'!$C$8,'Dockage Schedule'!$M$9,'Yield &amp; Quality'!N25&lt;'Dockage Schedule'!$C$10,'Dockage Schedule'!$M$9,'Yield &amp; Quality'!N25&lt;'Dockage Schedule'!$C$10,'Dockage Schedule'!$M$11,'Yield &amp; Quality'!N25&lt;'Dockage Schedule'!$C$12,'Dockage Schedule'!$M$11,'Yield &amp; Quality'!N25&lt;'Dockage Schedule'!$C$13,'Dockage Schedule'!$M$12,'Yield &amp; Quality'!N25&lt;'Dockage Schedule'!$C$14,'Dockage Schedule'!$M$13,'Yield &amp; Quality'!N25&lt;'Dockage Schedule'!$C$15,'Dockage Schedule'!$M$14,'Yield &amp; Quality'!N25&lt;'Dockage Schedule'!$C$16,'Dockage Schedule'!$M$15,'Yield &amp; Quality'!N25&lt;'Dockage Schedule'!$C$17,'Dockage Schedule'!$M$16,'Yield &amp; Quality'!N25&lt;'Dockage Schedule'!$C$18,'Dockage Schedule'!$M$17,'Yield &amp; Quality'!N25&lt;'Dockage Schedule'!$C$19,'Dockage Schedule'!$M$18,'Yield &amp; Quality'!N25&lt;'Dockage Schedule'!$C$20,'Dockage Schedule'!$M$19,'Yield &amp; Quality'!N25&lt;'Dockage Schedule'!$C$21,'Dockage Schedule'!$M$20,'Yield &amp; Quality'!N25&lt;'Dockage Schedule'!$C$22,'Dockage Schedule'!$M$21,'Yield &amp; Quality'!N25&lt;'Dockage Schedule'!$C$23,'Dockage Schedule'!$M$22,'Yield &amp; Quality'!N25&lt;'Dockage Schedule'!$C$24,'Dockage Schedule'!$M$23,'Yield &amp; Quality'!N25&gt;='Dockage Schedule'!E31,'Dockage Schedule'!O31)</f>
        <v>-0.06</v>
      </c>
      <c r="O30" s="68" cm="1">
        <f t="array" ref="O30">_xlfn.IFS('Yield &amp; Quality'!T25&gt;='Dockage Schedule'!$P$4,'Dockage Schedule'!$AA$4,'Yield &amp; Quality'!T25&gt;='Dockage Schedule'!$P$5,'Dockage Schedule'!$AA$5,'Yield &amp; Quality'!T25&gt;='Dockage Schedule'!$P$6,'Dockage Schedule'!$AA$6,'Yield &amp; Quality'!T25&gt;='Dockage Schedule'!$P$7,'Dockage Schedule'!$AA$7,'Yield &amp; Quality'!T25&gt;='Dockage Schedule'!$P$8,'Dockage Schedule'!$AA$8,'Yield &amp; Quality'!T25&gt;='Dockage Schedule'!$P$9,'Dockage Schedule'!$AA$9,'Yield &amp; Quality'!T25&gt;='Dockage Schedule'!$P$10,'Dockage Schedule'!$AA$10,'Yield &amp; Quality'!T25&gt;='Dockage Schedule'!$P$11,'Dockage Schedule'!$AA$11,'Yield &amp; Quality'!T25&gt;='Dockage Schedule'!$P$12,'Dockage Schedule'!$AA$12,'Yield &amp; Quality'!T25&gt;='Dockage Schedule'!$P$13,'Dockage Schedule'!$AA$13,'Yield &amp; Quality'!T25&gt;='Dockage Schedule'!$P$14,'Dockage Schedule'!$AA$14,'Yield &amp; Quality'!T25&gt;='Dockage Schedule'!$P$15,'Dockage Schedule'!$AA$15,'Yield &amp; Quality'!T25&gt;='Dockage Schedule'!$P$16,'Dockage Schedule'!$AA$16,'Yield &amp; Quality'!T25&gt;='Dockage Schedule'!$P$17,'Dockage Schedule'!$AA$17,'Yield &amp; Quality'!T25&gt;='Dockage Schedule'!$P$18,'Dockage Schedule'!$AA$18,'Yield &amp; Quality'!T25&gt;='Dockage Schedule'!$P$19,'Dockage Schedule'!$AA$19,'Yield &amp; Quality'!T25&gt;='Dockage Schedule'!$P$20,'Dockage Schedule'!$AA$20,'Yield &amp; Quality'!T25&gt;='Dockage Schedule'!$P$21,'Dockage Schedule'!$AA$21,'Yield &amp; Quality'!T25&gt;='Dockage Schedule'!$P$22,'Dockage Schedule'!$AA$22,'Yield &amp; Quality'!T25&gt;='Dockage Schedule'!$P$23,'Dockage Schedule'!$AA$23,'Yield &amp; Quality'!T25&gt;='Dockage Schedule'!$P$24,'Dockage Schedule'!$AA$24,'Yield &amp; Quality'!T25&gt;='Dockage Schedule'!$P$25,'Dockage Schedule'!$AA$25,'Yield &amp; Quality'!T25&gt;='Dockage Schedule'!$P$26,'Dockage Schedule'!$AA$26,'Yield &amp; Quality'!T25&gt;='Dockage Schedule'!$P$27,'Dockage Schedule'!$AA$27,'Yield &amp; Quality'!T25&lt;'Dockage Schedule'!$P$27,'Dockage Schedule'!$AA$27)+_xlfn.IFS('Yield &amp; Quality'!Y25&lt;'Dockage Schedule'!$AD$4,'Dockage Schedule'!$AN$3,'Yield &amp; Quality'!Y25&lt;'Dockage Schedule'!$AD$5,'Dockage Schedule'!$AN$4,'Yield &amp; Quality'!Y25&lt;'Dockage Schedule'!$AD$6,'Dockage Schedule'!$AN$5,'Yield &amp; Quality'!Y25&lt;'Dockage Schedule'!$AD$7,'Dockage Schedule'!$AN$6,'Yield &amp; Quality'!Y25&lt;'Dockage Schedule'!$AD$8,'Dockage Schedule'!$AN$7,'Yield &amp; Quality'!Y25&lt;'Dockage Schedule'!$AD$9,'Dockage Schedule'!$AN$8,'Yield &amp; Quality'!Y25&lt;'Dockage Schedule'!$AD$10,'Dockage Schedule'!$AN$9,'Yield &amp; Quality'!Y25&lt;'Dockage Schedule'!$AD$11,'Dockage Schedule'!$AN$10,'Yield &amp; Quality'!Y25&lt;'Dockage Schedule'!$AD$12,'Dockage Schedule'!$AN$11,'Yield &amp; Quality'!Y25&lt;'Dockage Schedule'!$AD$13,'Dockage Schedule'!$AN$12,'Yield &amp; Quality'!Y25&lt;'Dockage Schedule'!$AD$14,'Dockage Schedule'!$AN$13,'Yield &amp; Quality'!Y25&lt;'Dockage Schedule'!$AD$15,'Dockage Schedule'!$AN$14,'Yield &amp; Quality'!Y25&lt;'Dockage Schedule'!$AD$16,'Dockage Schedule'!$AN$15,'Yield &amp; Quality'!Y25&lt;'Dockage Schedule'!$AD$17,'Dockage Schedule'!$AN$16,'Yield &amp; Quality'!Y25&lt;'Dockage Schedule'!$AD$18,'Dockage Schedule'!$AN$17,'Yield &amp; Quality'!Y25&lt;'Dockage Schedule'!$AD$19,'Dockage Schedule'!$AN$18,'Yield &amp; Quality'!Y25&lt;'Dockage Schedule'!$AD$20,'Dockage Schedule'!$AN$19,'Yield &amp; Quality'!Y25&lt;'Dockage Schedule'!$AD$21,'Dockage Schedule'!$AN$20,'Yield &amp; Quality'!Y25&lt;'Dockage Schedule'!$AD$21,'Dockage Schedule'!$AN$22,'Yield &amp; Quality'!Y25&lt;'Dockage Schedule'!$AD$22,'Dockage Schedule'!$AN$23,'Yield &amp; Quality'!Y25&lt;'Dockage Schedule'!$AD$24,'Dockage Schedule'!$AN$24,'Yield &amp; Quality'!Y25&lt;'Dockage Schedule'!$AD$25,'Dockage Schedule'!$AN$24,'Yield &amp; Quality'!Y25&gt;='Dockage Schedule'!$AD$25,-500)-_xlfn.IFS('Yield &amp; Quality'!O25&lt;'Dockage Schedule'!$C$4,0,'Yield &amp; Quality'!O25&lt;'Dockage Schedule'!$C$5,'Dockage Schedule'!$M$4,'Yield &amp; Quality'!O25&lt;'Dockage Schedule'!$C$6,'Dockage Schedule'!$M$5,'Yield &amp; Quality'!O25&lt;'Dockage Schedule'!$C$6,'Dockage Schedule'!$M$7,'Yield &amp; Quality'!O25&lt;'Dockage Schedule'!$C$7,'Dockage Schedule'!$M$8,'Yield &amp; Quality'!O25&lt;'Dockage Schedule'!$C$8,'Dockage Schedule'!$M$9,'Yield &amp; Quality'!O25&lt;'Dockage Schedule'!$C$10,'Dockage Schedule'!$M$9,'Yield &amp; Quality'!O25&lt;'Dockage Schedule'!$C$10,'Dockage Schedule'!$M$11,'Yield &amp; Quality'!O25&lt;'Dockage Schedule'!$C$12,'Dockage Schedule'!$M$11,'Yield &amp; Quality'!O25&lt;'Dockage Schedule'!$C$13,'Dockage Schedule'!$M$12,'Yield &amp; Quality'!O25&lt;'Dockage Schedule'!$C$14,'Dockage Schedule'!$M$13,'Yield &amp; Quality'!O25&lt;'Dockage Schedule'!$C$15,'Dockage Schedule'!$M$14,'Yield &amp; Quality'!O25&lt;'Dockage Schedule'!$C$16,'Dockage Schedule'!$M$15,'Yield &amp; Quality'!O25&lt;'Dockage Schedule'!$C$17,'Dockage Schedule'!$M$16,'Yield &amp; Quality'!O25&lt;'Dockage Schedule'!$C$18,'Dockage Schedule'!$M$17,'Yield &amp; Quality'!O25&lt;'Dockage Schedule'!$C$19,'Dockage Schedule'!$M$18,'Yield &amp; Quality'!O25&lt;'Dockage Schedule'!$C$20,'Dockage Schedule'!$M$19,'Yield &amp; Quality'!O25&lt;'Dockage Schedule'!$C$21,'Dockage Schedule'!$M$20,'Yield &amp; Quality'!O25&lt;'Dockage Schedule'!$C$22,'Dockage Schedule'!$M$21,'Yield &amp; Quality'!O25&lt;'Dockage Schedule'!$C$23,'Dockage Schedule'!$M$22,'Yield &amp; Quality'!O25&lt;'Dockage Schedule'!$C$24,'Dockage Schedule'!$M$23,'Yield &amp; Quality'!O25&gt;='Dockage Schedule'!F31,'Dockage Schedule'!P31)</f>
        <v>-0.03</v>
      </c>
      <c r="Q30" s="66">
        <f>(('Yield &amp; Quality'!G25*((100-'Partial Returns'!G30)/100))*($C$3+L30))+($C$4*'Yield &amp; Quality'!AA25)</f>
        <v>699.49486195109887</v>
      </c>
      <c r="R30" s="7">
        <f>(('Yield &amp; Quality'!H25*((100-'Partial Returns'!H30)/100))*($C$3+M30))+($C$4*'Yield &amp; Quality'!AB25)</f>
        <v>875.87442256996997</v>
      </c>
      <c r="S30" s="7">
        <f>(('Yield &amp; Quality'!I25*((100-'Partial Returns'!I30)/100))*($C$3+N30))+($C$4*'Yield &amp; Quality'!AC25)</f>
        <v>881.32610259376361</v>
      </c>
      <c r="T30" s="8">
        <f>(('Yield &amp; Quality'!J25*((100-'Partial Returns'!J30)/100))*($C$3+O30))+($C$4*'Yield &amp; Quality'!AD25)</f>
        <v>876.75456231667727</v>
      </c>
      <c r="U30" s="5"/>
      <c r="V30" s="66" cm="1">
        <f t="array" ref="V30">_xlfn.IFS('Yield &amp; Quality'!B25='Treatment Costs'!$A$3,'Treatment Costs'!$K$3,'Yield &amp; Quality'!B25='Treatment Costs'!$A$4,'Treatment Costs'!$K$4,'Yield &amp; Quality'!B25='Treatment Costs'!$A$5,'Treatment Costs'!$K$5,'Yield &amp; Quality'!B25='Treatment Costs'!$A$6,'Treatment Costs'!$K$6,'Yield &amp; Quality'!B25='Treatment Costs'!$A$7,'Treatment Costs'!$K$7,'Yield &amp; Quality'!B25='Treatment Costs'!$A$8,'Treatment Costs'!$K$8,'Yield &amp; Quality'!B25='Treatment Costs'!$A$9,'Treatment Costs'!$K$9,'Yield &amp; Quality'!B25='Treatment Costs'!$A$10,'Treatment Costs'!$K$10,'Yield &amp; Quality'!B25='Treatment Costs'!$A$11,'Treatment Costs'!$K$11,'Yield &amp; Quality'!B25='Treatment Costs'!$A$12,'Treatment Costs'!$K$12,'Yield &amp; Quality'!B25='Treatment Costs'!$A$13,'Treatment Costs'!$K$13,'Yield &amp; Quality'!B25='Treatment Costs'!$A$14,'Treatment Costs'!$K$14,'Yield &amp; Quality'!B25='Treatment Costs'!$A$15,'Treatment Costs'!$K$15,'Yield &amp; Quality'!B25='Treatment Costs'!$A$16,'Treatment Costs'!$K$16)</f>
        <v>108.46785714285714</v>
      </c>
      <c r="W30" s="7" cm="1">
        <f t="array" ref="W30">_xlfn.IFS('Yield &amp; Quality'!C25='Treatment Costs'!$A$3,'Treatment Costs'!$W$3,'Yield &amp; Quality'!C25='Treatment Costs'!$A$4,'Treatment Costs'!$W$4,'Yield &amp; Quality'!C25='Treatment Costs'!$A$5,'Treatment Costs'!$W$5,'Yield &amp; Quality'!C25='Treatment Costs'!$A$6,'Treatment Costs'!$W$6,'Yield &amp; Quality'!C25='Treatment Costs'!$A$7,'Treatment Costs'!$W$7,'Yield &amp; Quality'!C25='Treatment Costs'!$A$8,'Treatment Costs'!$W$8,'Yield &amp; Quality'!C25='Treatment Costs'!$A$9,'Treatment Costs'!$W$9,'Yield &amp; Quality'!C25='Treatment Costs'!$A$10,'Treatment Costs'!$W$10,'Yield &amp; Quality'!C25='Treatment Costs'!$A$11,'Treatment Costs'!$W$11,'Yield &amp; Quality'!C25='Treatment Costs'!$A$12,'Treatment Costs'!$W$12,'Yield &amp; Quality'!C25='Treatment Costs'!$A$13,'Treatment Costs'!$W$13,'Yield &amp; Quality'!C25='Treatment Costs'!$A$14,'Treatment Costs'!$W$14,'Yield &amp; Quality'!C25='Treatment Costs'!$A$15,'Treatment Costs'!$W$15,'Yield &amp; Quality'!C25='Treatment Costs'!$A$16,'Treatment Costs'!$W$16)</f>
        <v>150.24642857142857</v>
      </c>
      <c r="X30" s="7" cm="1">
        <f t="array" ref="X30">_xlfn.IFS('Yield &amp; Quality'!D25='Treatment Costs'!$A$3,'Treatment Costs'!$K$3,'Yield &amp; Quality'!D25='Treatment Costs'!$A$4,'Treatment Costs'!$K$4,'Yield &amp; Quality'!D25='Treatment Costs'!$A$5,'Treatment Costs'!$K$5,'Yield &amp; Quality'!D25='Treatment Costs'!$A$6,'Treatment Costs'!$K$6,'Yield &amp; Quality'!D25='Treatment Costs'!$A$7,'Treatment Costs'!$K$7,'Yield &amp; Quality'!D25='Treatment Costs'!$A$8,'Treatment Costs'!$K$8,'Yield &amp; Quality'!D25='Treatment Costs'!$A$9,'Treatment Costs'!$K$9,'Yield &amp; Quality'!D25='Treatment Costs'!$A$10,'Treatment Costs'!$K$10,'Yield &amp; Quality'!D25='Treatment Costs'!$A$11,'Treatment Costs'!$K$11,'Yield &amp; Quality'!D25='Treatment Costs'!$A$12,'Treatment Costs'!$K$12,'Yield &amp; Quality'!D25='Treatment Costs'!$A$13,'Treatment Costs'!$K$13,'Yield &amp; Quality'!D25='Treatment Costs'!$A$14,'Treatment Costs'!$K$14,'Yield &amp; Quality'!D25='Treatment Costs'!$A$15,'Treatment Costs'!$K$15,'Yield &amp; Quality'!D25='Treatment Costs'!$A$16,'Treatment Costs'!$K$16)</f>
        <v>106.12410714285714</v>
      </c>
      <c r="Y30" s="8" cm="1">
        <f t="array" ref="Y30">_xlfn.IFS('Yield &amp; Quality'!E25='Treatment Costs'!$A$3,'Treatment Costs'!$W$3,'Yield &amp; Quality'!E25='Treatment Costs'!$A$4,'Treatment Costs'!$W$4,'Yield &amp; Quality'!E25='Treatment Costs'!$A$5,'Treatment Costs'!$W$5,'Yield &amp; Quality'!E25='Treatment Costs'!$A$6,'Treatment Costs'!$W$6,'Yield &amp; Quality'!E25='Treatment Costs'!$A$7,'Treatment Costs'!$W$7,'Yield &amp; Quality'!E25='Treatment Costs'!$A$8,'Treatment Costs'!$W$8,'Yield &amp; Quality'!E25='Treatment Costs'!$A$9,'Treatment Costs'!$W$9,'Yield &amp; Quality'!E25='Treatment Costs'!$A$10,'Treatment Costs'!$W$10,'Yield &amp; Quality'!E25='Treatment Costs'!$A$11,'Treatment Costs'!$W$11,'Yield &amp; Quality'!E25='Treatment Costs'!$A$12,'Treatment Costs'!$W$12,'Yield &amp; Quality'!E25='Treatment Costs'!$A$13,'Treatment Costs'!$W$13,'Yield &amp; Quality'!E25='Treatment Costs'!$A$14,'Treatment Costs'!$W$14,'Yield &amp; Quality'!E25='Treatment Costs'!$A$15,'Treatment Costs'!$W$15,'Yield &amp; Quality'!E25='Treatment Costs'!$A$16,'Treatment Costs'!$W$16)</f>
        <v>93.621428571428567</v>
      </c>
      <c r="AA30" s="66">
        <f>(('Yield &amp; Quality'!G25*((100-'Partial Returns'!G30)/100))*($C$3+L30))+($C$4*'Yield &amp; Quality'!AA25)-V30</f>
        <v>591.02700480824171</v>
      </c>
      <c r="AB30" s="7">
        <f>(('Yield &amp; Quality'!H25*((100-'Partial Returns'!H30)/100))*($C$3+M30))+($C$4*'Yield &amp; Quality'!AB25)-W30</f>
        <v>725.62799399854134</v>
      </c>
      <c r="AC30" s="7">
        <f>(('Yield &amp; Quality'!I25*((100-'Partial Returns'!I30)/100))*($C$3+N30))+($C$4*'Yield &amp; Quality'!AC25)-X30</f>
        <v>775.20199545090645</v>
      </c>
      <c r="AD30" s="8">
        <f>(('Yield &amp; Quality'!J25*((100-'Partial Returns'!J30)/100))*($C$3+O30))+($C$4*'Yield &amp; Quality'!AD25)-Y30</f>
        <v>783.13313374524864</v>
      </c>
    </row>
    <row r="31" spans="1:30" x14ac:dyDescent="0.25">
      <c r="A31">
        <v>4.2</v>
      </c>
      <c r="B31" s="66">
        <f>($C$3*'Yield &amp; Quality'!G26)+($C$4*'Yield &amp; Quality'!AA26)</f>
        <v>766.83421442333486</v>
      </c>
      <c r="C31" s="7">
        <f>($C$3*'Yield &amp; Quality'!H26)+($C$4*'Yield &amp; Quality'!AB26)</f>
        <v>926.41529290772496</v>
      </c>
      <c r="D31" s="7">
        <f>($C$3*'Yield &amp; Quality'!I26)+($C$4*'Yield &amp; Quality'!AC26)</f>
        <v>1116.7380011651483</v>
      </c>
      <c r="E31" s="8">
        <f>($C$3*'Yield &amp; Quality'!J26)+($C$4*'Yield &amp; Quality'!AD26)</f>
        <v>920.10852760586909</v>
      </c>
      <c r="G31" s="61" cm="1">
        <f t="array" ref="G31">_xlfn.IFS('Yield &amp; Quality'!L26&lt;'Dockage Schedule'!$C$29,0,'Yield &amp; Quality'!L26&lt;'Dockage Schedule'!$C$30,'Dockage Schedule'!$M$29,'Yield &amp; Quality'!L26&lt;'Dockage Schedule'!$C$31,'Dockage Schedule'!$M$30,'Yield &amp; Quality'!L26&lt;'Dockage Schedule'!$C$32,'Dockage Schedule'!$M$31,'Yield &amp; Quality'!L26&lt;'Dockage Schedule'!$C$33,'Dockage Schedule'!$M$32,'Yield &amp; Quality'!L26&lt;'Dockage Schedule'!$C$34,'Dockage Schedule'!$M$33,'Yield &amp; Quality'!L26&lt;'Dockage Schedule'!$C$35,'Dockage Schedule'!$M$34,'Yield &amp; Quality'!L26&lt;'Dockage Schedule'!$C$36,'Dockage Schedule'!$M$35,'Yield &amp; Quality'!L26&lt;'Dockage Schedule'!$C$37,'Dockage Schedule'!$M$36,'Yield &amp; Quality'!L26&lt;'Dockage Schedule'!$C$38,'Dockage Schedule'!$M$37,'Yield &amp; Quality'!L26&lt;'Dockage Schedule'!$C$39,'Dockage Schedule'!$M$38,'Yield &amp; Quality'!L26&lt;'Dockage Schedule'!$C$40,'Dockage Schedule'!$M$39,'Yield &amp; Quality'!L26&lt;'Dockage Schedule'!$C$41,'Dockage Schedule'!$M$40,'Yield &amp; Quality'!L26&lt;'Dockage Schedule'!$C$42,'Dockage Schedule'!$M$41,'Yield &amp; Quality'!L26&lt;'Dockage Schedule'!$C$43,'Dockage Schedule'!$M$42,'Yield &amp; Quality'!L26&lt;'Dockage Schedule'!$C$44,'Dockage Schedule'!$M$43,'Yield &amp; Quality'!L26&lt;'Dockage Schedule'!$C$45,'Dockage Schedule'!$M$44,'Yield &amp; Quality'!L26&lt;'Dockage Schedule'!$C$46,'Dockage Schedule'!$M$45,'Yield &amp; Quality'!L26&lt;'Dockage Schedule'!$C$47,'Dockage Schedule'!$M$46,'Yield &amp; Quality'!L26&lt;'Dockage Schedule'!$C$48,'Dockage Schedule'!$M$47,'Yield &amp; Quality'!L26&lt;'Dockage Schedule'!$C$49,'Dockage Schedule'!M56,'Yield &amp; Quality'!L26&gt;='Dockage Schedule'!$C$49,'Dockage Schedule'!$M$49)</f>
        <v>0</v>
      </c>
      <c r="H31" cm="1">
        <f t="array" ref="H31">_xlfn.IFS('Yield &amp; Quality'!M26&lt;'Dockage Schedule'!$C$29,0,'Yield &amp; Quality'!M26&lt;'Dockage Schedule'!$C$30,'Dockage Schedule'!$M$29,'Yield &amp; Quality'!M26&lt;'Dockage Schedule'!$C$31,'Dockage Schedule'!$M$30,'Yield &amp; Quality'!M26&lt;'Dockage Schedule'!$C$32,'Dockage Schedule'!$M$31,'Yield &amp; Quality'!M26&lt;'Dockage Schedule'!$C$33,'Dockage Schedule'!$M$32,'Yield &amp; Quality'!M26&lt;'Dockage Schedule'!$C$34,'Dockage Schedule'!$M$33,'Yield &amp; Quality'!M26&lt;'Dockage Schedule'!$C$35,'Dockage Schedule'!$M$34,'Yield &amp; Quality'!M26&lt;'Dockage Schedule'!$C$36,'Dockage Schedule'!$M$35,'Yield &amp; Quality'!M26&lt;'Dockage Schedule'!$C$37,'Dockage Schedule'!$M$36,'Yield &amp; Quality'!M26&lt;'Dockage Schedule'!$C$38,'Dockage Schedule'!$M$37,'Yield &amp; Quality'!M26&lt;'Dockage Schedule'!$C$39,'Dockage Schedule'!$M$38,'Yield &amp; Quality'!M26&lt;'Dockage Schedule'!$C$40,'Dockage Schedule'!$M$39,'Yield &amp; Quality'!M26&lt;'Dockage Schedule'!$C$41,'Dockage Schedule'!$M$40,'Yield &amp; Quality'!M26&lt;'Dockage Schedule'!$C$42,'Dockage Schedule'!$M$41,'Yield &amp; Quality'!M26&lt;'Dockage Schedule'!$C$43,'Dockage Schedule'!$M$42,'Yield &amp; Quality'!M26&lt;'Dockage Schedule'!$C$44,'Dockage Schedule'!$M$43,'Yield &amp; Quality'!M26&lt;'Dockage Schedule'!$C$45,'Dockage Schedule'!$M$44,'Yield &amp; Quality'!M26&lt;'Dockage Schedule'!$C$46,'Dockage Schedule'!$M$45,'Yield &amp; Quality'!M26&lt;'Dockage Schedule'!$C$47,'Dockage Schedule'!$M$46,'Yield &amp; Quality'!M26&lt;'Dockage Schedule'!$C$48,'Dockage Schedule'!$M$47,'Yield &amp; Quality'!M26&lt;'Dockage Schedule'!$C$49,'Dockage Schedule'!N56,'Yield &amp; Quality'!M26&gt;='Dockage Schedule'!$C$49,'Dockage Schedule'!$M$49)</f>
        <v>0</v>
      </c>
      <c r="I31" cm="1">
        <f t="array" ref="I31">_xlfn.IFS('Yield &amp; Quality'!N26&lt;'Dockage Schedule'!$C$29,0,'Yield &amp; Quality'!N26&lt;'Dockage Schedule'!$C$30,'Dockage Schedule'!$M$29,'Yield &amp; Quality'!N26&lt;'Dockage Schedule'!$C$31,'Dockage Schedule'!$M$30,'Yield &amp; Quality'!N26&lt;'Dockage Schedule'!$C$32,'Dockage Schedule'!$M$31,'Yield &amp; Quality'!N26&lt;'Dockage Schedule'!$C$33,'Dockage Schedule'!$M$32,'Yield &amp; Quality'!N26&lt;'Dockage Schedule'!$C$34,'Dockage Schedule'!$M$33,'Yield &amp; Quality'!N26&lt;'Dockage Schedule'!$C$35,'Dockage Schedule'!$M$34,'Yield &amp; Quality'!N26&lt;'Dockage Schedule'!$C$36,'Dockage Schedule'!$M$35,'Yield &amp; Quality'!N26&lt;'Dockage Schedule'!$C$37,'Dockage Schedule'!$M$36,'Yield &amp; Quality'!N26&lt;'Dockage Schedule'!$C$38,'Dockage Schedule'!$M$37,'Yield &amp; Quality'!N26&lt;'Dockage Schedule'!$C$39,'Dockage Schedule'!$M$38,'Yield &amp; Quality'!N26&lt;'Dockage Schedule'!$C$40,'Dockage Schedule'!$M$39,'Yield &amp; Quality'!N26&lt;'Dockage Schedule'!$C$41,'Dockage Schedule'!$M$40,'Yield &amp; Quality'!N26&lt;'Dockage Schedule'!$C$42,'Dockage Schedule'!$M$41,'Yield &amp; Quality'!N26&lt;'Dockage Schedule'!$C$43,'Dockage Schedule'!$M$42,'Yield &amp; Quality'!N26&lt;'Dockage Schedule'!$C$44,'Dockage Schedule'!$M$43,'Yield &amp; Quality'!N26&lt;'Dockage Schedule'!$C$45,'Dockage Schedule'!$M$44,'Yield &amp; Quality'!N26&lt;'Dockage Schedule'!$C$46,'Dockage Schedule'!$M$45,'Yield &amp; Quality'!N26&lt;'Dockage Schedule'!$C$47,'Dockage Schedule'!$M$46,'Yield &amp; Quality'!N26&lt;'Dockage Schedule'!$C$48,'Dockage Schedule'!$M$47,'Yield &amp; Quality'!N26&lt;'Dockage Schedule'!$C$49,'Dockage Schedule'!O56,'Yield &amp; Quality'!N26&gt;='Dockage Schedule'!$C$49,'Dockage Schedule'!$M$49)</f>
        <v>0</v>
      </c>
      <c r="J31" s="62" cm="1">
        <f t="array" ref="J31">_xlfn.IFS('Yield &amp; Quality'!O26&lt;'Dockage Schedule'!$C$29,0,'Yield &amp; Quality'!O26&lt;'Dockage Schedule'!$C$30,'Dockage Schedule'!$M$29,'Yield &amp; Quality'!O26&lt;'Dockage Schedule'!$C$31,'Dockage Schedule'!$M$30,'Yield &amp; Quality'!O26&lt;'Dockage Schedule'!$C$32,'Dockage Schedule'!$M$31,'Yield &amp; Quality'!O26&lt;'Dockage Schedule'!$C$33,'Dockage Schedule'!$M$32,'Yield &amp; Quality'!O26&lt;'Dockage Schedule'!$C$34,'Dockage Schedule'!$M$33,'Yield &amp; Quality'!O26&lt;'Dockage Schedule'!$C$35,'Dockage Schedule'!$M$34,'Yield &amp; Quality'!O26&lt;'Dockage Schedule'!$C$36,'Dockage Schedule'!$M$35,'Yield &amp; Quality'!O26&lt;'Dockage Schedule'!$C$37,'Dockage Schedule'!$M$36,'Yield &amp; Quality'!O26&lt;'Dockage Schedule'!$C$38,'Dockage Schedule'!$M$37,'Yield &amp; Quality'!O26&lt;'Dockage Schedule'!$C$39,'Dockage Schedule'!$M$38,'Yield &amp; Quality'!O26&lt;'Dockage Schedule'!$C$40,'Dockage Schedule'!$M$39,'Yield &amp; Quality'!O26&lt;'Dockage Schedule'!$C$41,'Dockage Schedule'!$M$40,'Yield &amp; Quality'!O26&lt;'Dockage Schedule'!$C$42,'Dockage Schedule'!$M$41,'Yield &amp; Quality'!O26&lt;'Dockage Schedule'!$C$43,'Dockage Schedule'!$M$42,'Yield &amp; Quality'!O26&lt;'Dockage Schedule'!$C$44,'Dockage Schedule'!$M$43,'Yield &amp; Quality'!O26&lt;'Dockage Schedule'!$C$45,'Dockage Schedule'!$M$44,'Yield &amp; Quality'!O26&lt;'Dockage Schedule'!$C$46,'Dockage Schedule'!$M$45,'Yield &amp; Quality'!O26&lt;'Dockage Schedule'!$C$47,'Dockage Schedule'!$M$46,'Yield &amp; Quality'!O26&lt;'Dockage Schedule'!$C$48,'Dockage Schedule'!$M$47,'Yield &amp; Quality'!O26&lt;'Dockage Schedule'!$C$49,'Dockage Schedule'!P56,'Yield &amp; Quality'!O26&gt;='Dockage Schedule'!$C$49,'Dockage Schedule'!$M$49)</f>
        <v>0</v>
      </c>
      <c r="L31" s="67" cm="1">
        <f t="array" ref="L31">_xlfn.IFS('Yield &amp; Quality'!Q26&gt;='Dockage Schedule'!$P$4,'Dockage Schedule'!$AA$4,'Yield &amp; Quality'!Q26&gt;='Dockage Schedule'!$P$5,'Dockage Schedule'!$AA$5,'Yield &amp; Quality'!Q26&gt;='Dockage Schedule'!$P$6,'Dockage Schedule'!$AA$6,'Yield &amp; Quality'!Q26&gt;='Dockage Schedule'!$P$7,'Dockage Schedule'!$AA$7,'Yield &amp; Quality'!Q26&gt;='Dockage Schedule'!$P$8,'Dockage Schedule'!$AA$8,'Yield &amp; Quality'!Q26&gt;='Dockage Schedule'!$P$9,'Dockage Schedule'!$AA$9,'Yield &amp; Quality'!Q26&gt;='Dockage Schedule'!$P$10,'Dockage Schedule'!$AA$10,'Yield &amp; Quality'!Q26&gt;='Dockage Schedule'!$P$11,'Dockage Schedule'!$AA$11,'Yield &amp; Quality'!Q26&gt;='Dockage Schedule'!$P$12,'Dockage Schedule'!$AA$12,'Yield &amp; Quality'!Q26&gt;='Dockage Schedule'!$P$13,'Dockage Schedule'!$AA$13,'Yield &amp; Quality'!Q26&gt;='Dockage Schedule'!$P$14,'Dockage Schedule'!$AA$14,'Yield &amp; Quality'!Q26&gt;='Dockage Schedule'!$P$15,'Dockage Schedule'!$AA$15,'Yield &amp; Quality'!Q26&gt;='Dockage Schedule'!$P$16,'Dockage Schedule'!$AA$16,'Yield &amp; Quality'!Q26&gt;='Dockage Schedule'!$P$17,'Dockage Schedule'!$AA$17,'Yield &amp; Quality'!Q26&gt;='Dockage Schedule'!$P$18,'Dockage Schedule'!$AA$18,'Yield &amp; Quality'!Q26&gt;='Dockage Schedule'!$P$19,'Dockage Schedule'!$AA$19,'Yield &amp; Quality'!Q26&gt;='Dockage Schedule'!$P$20,'Dockage Schedule'!$AA$20,'Yield &amp; Quality'!Q26&gt;='Dockage Schedule'!$P$21,'Dockage Schedule'!$AA$21,'Yield &amp; Quality'!Q26&gt;='Dockage Schedule'!$P$22,'Dockage Schedule'!$AA$22,'Yield &amp; Quality'!Q26&gt;='Dockage Schedule'!$P$23,'Dockage Schedule'!$AA$23,'Yield &amp; Quality'!Q26&gt;='Dockage Schedule'!$P$24,'Dockage Schedule'!$AA$24,'Yield &amp; Quality'!Q26&gt;='Dockage Schedule'!$P$25,'Dockage Schedule'!$AA$25,'Yield &amp; Quality'!Q26&gt;='Dockage Schedule'!$P$26,'Dockage Schedule'!$AA$26,'Yield &amp; Quality'!Q26&gt;='Dockage Schedule'!$P$27,'Dockage Schedule'!$AA$27,'Yield &amp; Quality'!Q26&lt;'Dockage Schedule'!$P$27,'Dockage Schedule'!$AA$27)+_xlfn.IFS('Yield &amp; Quality'!V26&lt;'Dockage Schedule'!$AD$4,'Dockage Schedule'!$AN$3,'Yield &amp; Quality'!V26&lt;'Dockage Schedule'!$AD$5,'Dockage Schedule'!$AN$4,'Yield &amp; Quality'!V26&lt;'Dockage Schedule'!$AD$6,'Dockage Schedule'!$AN$5,'Yield &amp; Quality'!V26&lt;'Dockage Schedule'!$AD$7,'Dockage Schedule'!$AN$6,'Yield &amp; Quality'!V26&lt;'Dockage Schedule'!$AD$8,'Dockage Schedule'!$AN$7,'Yield &amp; Quality'!V26&lt;'Dockage Schedule'!$AD$9,'Dockage Schedule'!$AN$8,'Yield &amp; Quality'!V26&lt;'Dockage Schedule'!$AD$10,'Dockage Schedule'!$AN$9,'Yield &amp; Quality'!V26&lt;'Dockage Schedule'!$AD$11,'Dockage Schedule'!$AN$10,'Yield &amp; Quality'!V26&lt;'Dockage Schedule'!$AD$12,'Dockage Schedule'!$AN$11,'Yield &amp; Quality'!V26&lt;'Dockage Schedule'!$AD$13,'Dockage Schedule'!$AN$12,'Yield &amp; Quality'!V26&lt;'Dockage Schedule'!$AD$14,'Dockage Schedule'!$AN$13,'Yield &amp; Quality'!V26&lt;'Dockage Schedule'!$AD$15,'Dockage Schedule'!$AN$14,'Yield &amp; Quality'!V26&lt;'Dockage Schedule'!$AD$16,'Dockage Schedule'!$AN$15,'Yield &amp; Quality'!V26&lt;'Dockage Schedule'!$AD$17,'Dockage Schedule'!$AN$16,'Yield &amp; Quality'!V26&lt;'Dockage Schedule'!$AD$18,'Dockage Schedule'!$AN$17,'Yield &amp; Quality'!V26&lt;'Dockage Schedule'!$AD$19,'Dockage Schedule'!$AN$18,'Yield &amp; Quality'!V26&lt;'Dockage Schedule'!$AD$20,'Dockage Schedule'!$AN$19,'Yield &amp; Quality'!V26&lt;'Dockage Schedule'!$AD$21,'Dockage Schedule'!$AN$20,'Yield &amp; Quality'!V26&lt;'Dockage Schedule'!$AD$21,'Dockage Schedule'!$AN$22,'Yield &amp; Quality'!V26&lt;'Dockage Schedule'!$AD$22,'Dockage Schedule'!$AN$23,'Yield &amp; Quality'!V26&lt;'Dockage Schedule'!$AD$24,'Dockage Schedule'!$AN$24,'Yield &amp; Quality'!V26&lt;'Dockage Schedule'!$AD$25,'Dockage Schedule'!$AN$24,'Yield &amp; Quality'!V26&gt;='Dockage Schedule'!$AD$25,-500)-_xlfn.IFS('Yield &amp; Quality'!L26&lt;'Dockage Schedule'!$C$4,0,'Yield &amp; Quality'!L26&lt;'Dockage Schedule'!$C$5,'Dockage Schedule'!$M$4,'Yield &amp; Quality'!L26&lt;'Dockage Schedule'!$C$6,'Dockage Schedule'!$M$5,'Yield &amp; Quality'!L26&lt;'Dockage Schedule'!$C$6,'Dockage Schedule'!$M$7,'Yield &amp; Quality'!L26&lt;'Dockage Schedule'!$C$7,'Dockage Schedule'!$M$8,'Yield &amp; Quality'!L26&lt;'Dockage Schedule'!$C$8,'Dockage Schedule'!$M$9,'Yield &amp; Quality'!L26&lt;'Dockage Schedule'!$C$10,'Dockage Schedule'!$M$9,'Yield &amp; Quality'!L26&lt;'Dockage Schedule'!$C$10,'Dockage Schedule'!$M$11,'Yield &amp; Quality'!L26&lt;'Dockage Schedule'!$C$12,'Dockage Schedule'!$M$11,'Yield &amp; Quality'!L26&lt;'Dockage Schedule'!$C$13,'Dockage Schedule'!$M$12,'Yield &amp; Quality'!L26&lt;'Dockage Schedule'!$C$14,'Dockage Schedule'!$M$13,'Yield &amp; Quality'!L26&lt;'Dockage Schedule'!$C$15,'Dockage Schedule'!$M$14,'Yield &amp; Quality'!L26&lt;'Dockage Schedule'!$C$16,'Dockage Schedule'!$M$15,'Yield &amp; Quality'!L26&lt;'Dockage Schedule'!$C$17,'Dockage Schedule'!$M$16,'Yield &amp; Quality'!L26&lt;'Dockage Schedule'!$C$18,'Dockage Schedule'!$M$17,'Yield &amp; Quality'!L26&lt;'Dockage Schedule'!$C$19,'Dockage Schedule'!$M$18,'Yield &amp; Quality'!L26&lt;'Dockage Schedule'!$C$20,'Dockage Schedule'!$M$19,'Yield &amp; Quality'!L26&lt;'Dockage Schedule'!$C$21,'Dockage Schedule'!$M$20,'Yield &amp; Quality'!L26&lt;'Dockage Schedule'!$C$22,'Dockage Schedule'!$M$21,'Yield &amp; Quality'!L26&lt;'Dockage Schedule'!$C$23,'Dockage Schedule'!$M$22,'Yield &amp; Quality'!L26&lt;'Dockage Schedule'!$C$24,'Dockage Schedule'!$M$23,'Yield &amp; Quality'!L26&gt;='Dockage Schedule'!C32,'Dockage Schedule'!M32)</f>
        <v>-0.49</v>
      </c>
      <c r="M31" s="29" cm="1">
        <f t="array" ref="M31">_xlfn.IFS('Yield &amp; Quality'!R26&gt;='Dockage Schedule'!$P$4,'Dockage Schedule'!$AA$4,'Yield &amp; Quality'!R26&gt;='Dockage Schedule'!$P$5,'Dockage Schedule'!$AA$5,'Yield &amp; Quality'!R26&gt;='Dockage Schedule'!$P$6,'Dockage Schedule'!$AA$6,'Yield &amp; Quality'!R26&gt;='Dockage Schedule'!$P$7,'Dockage Schedule'!$AA$7,'Yield &amp; Quality'!R26&gt;='Dockage Schedule'!$P$8,'Dockage Schedule'!$AA$8,'Yield &amp; Quality'!R26&gt;='Dockage Schedule'!$P$9,'Dockage Schedule'!$AA$9,'Yield &amp; Quality'!R26&gt;='Dockage Schedule'!$P$10,'Dockage Schedule'!$AA$10,'Yield &amp; Quality'!R26&gt;='Dockage Schedule'!$P$11,'Dockage Schedule'!$AA$11,'Yield &amp; Quality'!R26&gt;='Dockage Schedule'!$P$12,'Dockage Schedule'!$AA$12,'Yield &amp; Quality'!R26&gt;='Dockage Schedule'!$P$13,'Dockage Schedule'!$AA$13,'Yield &amp; Quality'!R26&gt;='Dockage Schedule'!$P$14,'Dockage Schedule'!$AA$14,'Yield &amp; Quality'!R26&gt;='Dockage Schedule'!$P$15,'Dockage Schedule'!$AA$15,'Yield &amp; Quality'!R26&gt;='Dockage Schedule'!$P$16,'Dockage Schedule'!$AA$16,'Yield &amp; Quality'!R26&gt;='Dockage Schedule'!$P$17,'Dockage Schedule'!$AA$17,'Yield &amp; Quality'!R26&gt;='Dockage Schedule'!$P$18,'Dockage Schedule'!$AA$18,'Yield &amp; Quality'!R26&gt;='Dockage Schedule'!$P$19,'Dockage Schedule'!$AA$19,'Yield &amp; Quality'!R26&gt;='Dockage Schedule'!$P$20,'Dockage Schedule'!$AA$20,'Yield &amp; Quality'!R26&gt;='Dockage Schedule'!$P$21,'Dockage Schedule'!$AA$21,'Yield &amp; Quality'!R26&gt;='Dockage Schedule'!$P$22,'Dockage Schedule'!$AA$22,'Yield &amp; Quality'!R26&gt;='Dockage Schedule'!$P$23,'Dockage Schedule'!$AA$23,'Yield &amp; Quality'!R26&gt;='Dockage Schedule'!$P$24,'Dockage Schedule'!$AA$24,'Yield &amp; Quality'!R26&gt;='Dockage Schedule'!$P$25,'Dockage Schedule'!$AA$25,'Yield &amp; Quality'!R26&gt;='Dockage Schedule'!$P$26,'Dockage Schedule'!$AA$26,'Yield &amp; Quality'!R26&gt;='Dockage Schedule'!$P$27,'Dockage Schedule'!$AA$27,'Yield &amp; Quality'!R26&lt;'Dockage Schedule'!$P$27,'Dockage Schedule'!$AA$27)+_xlfn.IFS('Yield &amp; Quality'!W26&lt;'Dockage Schedule'!$AD$4,'Dockage Schedule'!$AN$3,'Yield &amp; Quality'!W26&lt;'Dockage Schedule'!$AD$5,'Dockage Schedule'!$AN$4,'Yield &amp; Quality'!W26&lt;'Dockage Schedule'!$AD$6,'Dockage Schedule'!$AN$5,'Yield &amp; Quality'!W26&lt;'Dockage Schedule'!$AD$7,'Dockage Schedule'!$AN$6,'Yield &amp; Quality'!W26&lt;'Dockage Schedule'!$AD$8,'Dockage Schedule'!$AN$7,'Yield &amp; Quality'!W26&lt;'Dockage Schedule'!$AD$9,'Dockage Schedule'!$AN$8,'Yield &amp; Quality'!W26&lt;'Dockage Schedule'!$AD$10,'Dockage Schedule'!$AN$9,'Yield &amp; Quality'!W26&lt;'Dockage Schedule'!$AD$11,'Dockage Schedule'!$AN$10,'Yield &amp; Quality'!W26&lt;'Dockage Schedule'!$AD$12,'Dockage Schedule'!$AN$11,'Yield &amp; Quality'!W26&lt;'Dockage Schedule'!$AD$13,'Dockage Schedule'!$AN$12,'Yield &amp; Quality'!W26&lt;'Dockage Schedule'!$AD$14,'Dockage Schedule'!$AN$13,'Yield &amp; Quality'!W26&lt;'Dockage Schedule'!$AD$15,'Dockage Schedule'!$AN$14,'Yield &amp; Quality'!W26&lt;'Dockage Schedule'!$AD$16,'Dockage Schedule'!$AN$15,'Yield &amp; Quality'!W26&lt;'Dockage Schedule'!$AD$17,'Dockage Schedule'!$AN$16,'Yield &amp; Quality'!W26&lt;'Dockage Schedule'!$AD$18,'Dockage Schedule'!$AN$17,'Yield &amp; Quality'!W26&lt;'Dockage Schedule'!$AD$19,'Dockage Schedule'!$AN$18,'Yield &amp; Quality'!W26&lt;'Dockage Schedule'!$AD$20,'Dockage Schedule'!$AN$19,'Yield &amp; Quality'!W26&lt;'Dockage Schedule'!$AD$21,'Dockage Schedule'!$AN$20,'Yield &amp; Quality'!W26&lt;'Dockage Schedule'!$AD$21,'Dockage Schedule'!$AN$22,'Yield &amp; Quality'!W26&lt;'Dockage Schedule'!$AD$22,'Dockage Schedule'!$AN$23,'Yield &amp; Quality'!W26&lt;'Dockage Schedule'!$AD$24,'Dockage Schedule'!$AN$24,'Yield &amp; Quality'!W26&lt;'Dockage Schedule'!$AD$25,'Dockage Schedule'!$AN$24,'Yield &amp; Quality'!W26&gt;='Dockage Schedule'!$AD$25,-500)-_xlfn.IFS('Yield &amp; Quality'!M26&lt;'Dockage Schedule'!$C$4,0,'Yield &amp; Quality'!M26&lt;'Dockage Schedule'!$C$5,'Dockage Schedule'!$M$4,'Yield &amp; Quality'!M26&lt;'Dockage Schedule'!$C$6,'Dockage Schedule'!$M$5,'Yield &amp; Quality'!M26&lt;'Dockage Schedule'!$C$6,'Dockage Schedule'!$M$7,'Yield &amp; Quality'!M26&lt;'Dockage Schedule'!$C$7,'Dockage Schedule'!$M$8,'Yield &amp; Quality'!M26&lt;'Dockage Schedule'!$C$8,'Dockage Schedule'!$M$9,'Yield &amp; Quality'!M26&lt;'Dockage Schedule'!$C$10,'Dockage Schedule'!$M$9,'Yield &amp; Quality'!M26&lt;'Dockage Schedule'!$C$10,'Dockage Schedule'!$M$11,'Yield &amp; Quality'!M26&lt;'Dockage Schedule'!$C$12,'Dockage Schedule'!$M$11,'Yield &amp; Quality'!M26&lt;'Dockage Schedule'!$C$13,'Dockage Schedule'!$M$12,'Yield &amp; Quality'!M26&lt;'Dockage Schedule'!$C$14,'Dockage Schedule'!$M$13,'Yield &amp; Quality'!M26&lt;'Dockage Schedule'!$C$15,'Dockage Schedule'!$M$14,'Yield &amp; Quality'!M26&lt;'Dockage Schedule'!$C$16,'Dockage Schedule'!$M$15,'Yield &amp; Quality'!M26&lt;'Dockage Schedule'!$C$17,'Dockage Schedule'!$M$16,'Yield &amp; Quality'!M26&lt;'Dockage Schedule'!$C$18,'Dockage Schedule'!$M$17,'Yield &amp; Quality'!M26&lt;'Dockage Schedule'!$C$19,'Dockage Schedule'!$M$18,'Yield &amp; Quality'!M26&lt;'Dockage Schedule'!$C$20,'Dockage Schedule'!$M$19,'Yield &amp; Quality'!M26&lt;'Dockage Schedule'!$C$21,'Dockage Schedule'!$M$20,'Yield &amp; Quality'!M26&lt;'Dockage Schedule'!$C$22,'Dockage Schedule'!$M$21,'Yield &amp; Quality'!M26&lt;'Dockage Schedule'!$C$23,'Dockage Schedule'!$M$22,'Yield &amp; Quality'!M26&lt;'Dockage Schedule'!$C$24,'Dockage Schedule'!$M$23,'Yield &amp; Quality'!M26&gt;='Dockage Schedule'!D32,'Dockage Schedule'!N32)</f>
        <v>-0.03</v>
      </c>
      <c r="N31" s="29" cm="1">
        <f t="array" ref="N31">_xlfn.IFS('Yield &amp; Quality'!S26&gt;='Dockage Schedule'!$P$4,'Dockage Schedule'!$AA$4,'Yield &amp; Quality'!S26&gt;='Dockage Schedule'!$P$5,'Dockage Schedule'!$AA$5,'Yield &amp; Quality'!S26&gt;='Dockage Schedule'!$P$6,'Dockage Schedule'!$AA$6,'Yield &amp; Quality'!S26&gt;='Dockage Schedule'!$P$7,'Dockage Schedule'!$AA$7,'Yield &amp; Quality'!S26&gt;='Dockage Schedule'!$P$8,'Dockage Schedule'!$AA$8,'Yield &amp; Quality'!S26&gt;='Dockage Schedule'!$P$9,'Dockage Schedule'!$AA$9,'Yield &amp; Quality'!S26&gt;='Dockage Schedule'!$P$10,'Dockage Schedule'!$AA$10,'Yield &amp; Quality'!S26&gt;='Dockage Schedule'!$P$11,'Dockage Schedule'!$AA$11,'Yield &amp; Quality'!S26&gt;='Dockage Schedule'!$P$12,'Dockage Schedule'!$AA$12,'Yield &amp; Quality'!S26&gt;='Dockage Schedule'!$P$13,'Dockage Schedule'!$AA$13,'Yield &amp; Quality'!S26&gt;='Dockage Schedule'!$P$14,'Dockage Schedule'!$AA$14,'Yield &amp; Quality'!S26&gt;='Dockage Schedule'!$P$15,'Dockage Schedule'!$AA$15,'Yield &amp; Quality'!S26&gt;='Dockage Schedule'!$P$16,'Dockage Schedule'!$AA$16,'Yield &amp; Quality'!S26&gt;='Dockage Schedule'!$P$17,'Dockage Schedule'!$AA$17,'Yield &amp; Quality'!S26&gt;='Dockage Schedule'!$P$18,'Dockage Schedule'!$AA$18,'Yield &amp; Quality'!S26&gt;='Dockage Schedule'!$P$19,'Dockage Schedule'!$AA$19,'Yield &amp; Quality'!S26&gt;='Dockage Schedule'!$P$20,'Dockage Schedule'!$AA$20,'Yield &amp; Quality'!S26&gt;='Dockage Schedule'!$P$21,'Dockage Schedule'!$AA$21,'Yield &amp; Quality'!S26&gt;='Dockage Schedule'!$P$22,'Dockage Schedule'!$AA$22,'Yield &amp; Quality'!S26&gt;='Dockage Schedule'!$P$23,'Dockage Schedule'!$AA$23,'Yield &amp; Quality'!S26&gt;='Dockage Schedule'!$P$24,'Dockage Schedule'!$AA$24,'Yield &amp; Quality'!S26&gt;='Dockage Schedule'!$P$25,'Dockage Schedule'!$AA$25,'Yield &amp; Quality'!S26&gt;='Dockage Schedule'!$P$26,'Dockage Schedule'!$AA$26,'Yield &amp; Quality'!S26&gt;='Dockage Schedule'!$P$27,'Dockage Schedule'!$AA$27,'Yield &amp; Quality'!S26&lt;'Dockage Schedule'!$P$27,'Dockage Schedule'!$AA$27)+_xlfn.IFS('Yield &amp; Quality'!X26&lt;'Dockage Schedule'!$AD$4,'Dockage Schedule'!$AN$3,'Yield &amp; Quality'!X26&lt;'Dockage Schedule'!$AD$5,'Dockage Schedule'!$AN$4,'Yield &amp; Quality'!X26&lt;'Dockage Schedule'!$AD$6,'Dockage Schedule'!$AN$5,'Yield &amp; Quality'!X26&lt;'Dockage Schedule'!$AD$7,'Dockage Schedule'!$AN$6,'Yield &amp; Quality'!X26&lt;'Dockage Schedule'!$AD$8,'Dockage Schedule'!$AN$7,'Yield &amp; Quality'!X26&lt;'Dockage Schedule'!$AD$9,'Dockage Schedule'!$AN$8,'Yield &amp; Quality'!X26&lt;'Dockage Schedule'!$AD$10,'Dockage Schedule'!$AN$9,'Yield &amp; Quality'!X26&lt;'Dockage Schedule'!$AD$11,'Dockage Schedule'!$AN$10,'Yield &amp; Quality'!X26&lt;'Dockage Schedule'!$AD$12,'Dockage Schedule'!$AN$11,'Yield &amp; Quality'!X26&lt;'Dockage Schedule'!$AD$13,'Dockage Schedule'!$AN$12,'Yield &amp; Quality'!X26&lt;'Dockage Schedule'!$AD$14,'Dockage Schedule'!$AN$13,'Yield &amp; Quality'!X26&lt;'Dockage Schedule'!$AD$15,'Dockage Schedule'!$AN$14,'Yield &amp; Quality'!X26&lt;'Dockage Schedule'!$AD$16,'Dockage Schedule'!$AN$15,'Yield &amp; Quality'!X26&lt;'Dockage Schedule'!$AD$17,'Dockage Schedule'!$AN$16,'Yield &amp; Quality'!X26&lt;'Dockage Schedule'!$AD$18,'Dockage Schedule'!$AN$17,'Yield &amp; Quality'!X26&lt;'Dockage Schedule'!$AD$19,'Dockage Schedule'!$AN$18,'Yield &amp; Quality'!X26&lt;'Dockage Schedule'!$AD$20,'Dockage Schedule'!$AN$19,'Yield &amp; Quality'!X26&lt;'Dockage Schedule'!$AD$21,'Dockage Schedule'!$AN$20,'Yield &amp; Quality'!X26&lt;'Dockage Schedule'!$AD$21,'Dockage Schedule'!$AN$22,'Yield &amp; Quality'!X26&lt;'Dockage Schedule'!$AD$22,'Dockage Schedule'!$AN$23,'Yield &amp; Quality'!X26&lt;'Dockage Schedule'!$AD$24,'Dockage Schedule'!$AN$24,'Yield &amp; Quality'!X26&lt;'Dockage Schedule'!$AD$25,'Dockage Schedule'!$AN$24,'Yield &amp; Quality'!X26&gt;='Dockage Schedule'!$AD$25,-500)-_xlfn.IFS('Yield &amp; Quality'!N26&lt;'Dockage Schedule'!$C$4,0,'Yield &amp; Quality'!N26&lt;'Dockage Schedule'!$C$5,'Dockage Schedule'!$M$4,'Yield &amp; Quality'!N26&lt;'Dockage Schedule'!$C$6,'Dockage Schedule'!$M$5,'Yield &amp; Quality'!N26&lt;'Dockage Schedule'!$C$6,'Dockage Schedule'!$M$7,'Yield &amp; Quality'!N26&lt;'Dockage Schedule'!$C$7,'Dockage Schedule'!$M$8,'Yield &amp; Quality'!N26&lt;'Dockage Schedule'!$C$8,'Dockage Schedule'!$M$9,'Yield &amp; Quality'!N26&lt;'Dockage Schedule'!$C$10,'Dockage Schedule'!$M$9,'Yield &amp; Quality'!N26&lt;'Dockage Schedule'!$C$10,'Dockage Schedule'!$M$11,'Yield &amp; Quality'!N26&lt;'Dockage Schedule'!$C$12,'Dockage Schedule'!$M$11,'Yield &amp; Quality'!N26&lt;'Dockage Schedule'!$C$13,'Dockage Schedule'!$M$12,'Yield &amp; Quality'!N26&lt;'Dockage Schedule'!$C$14,'Dockage Schedule'!$M$13,'Yield &amp; Quality'!N26&lt;'Dockage Schedule'!$C$15,'Dockage Schedule'!$M$14,'Yield &amp; Quality'!N26&lt;'Dockage Schedule'!$C$16,'Dockage Schedule'!$M$15,'Yield &amp; Quality'!N26&lt;'Dockage Schedule'!$C$17,'Dockage Schedule'!$M$16,'Yield &amp; Quality'!N26&lt;'Dockage Schedule'!$C$18,'Dockage Schedule'!$M$17,'Yield &amp; Quality'!N26&lt;'Dockage Schedule'!$C$19,'Dockage Schedule'!$M$18,'Yield &amp; Quality'!N26&lt;'Dockage Schedule'!$C$20,'Dockage Schedule'!$M$19,'Yield &amp; Quality'!N26&lt;'Dockage Schedule'!$C$21,'Dockage Schedule'!$M$20,'Yield &amp; Quality'!N26&lt;'Dockage Schedule'!$C$22,'Dockage Schedule'!$M$21,'Yield &amp; Quality'!N26&lt;'Dockage Schedule'!$C$23,'Dockage Schedule'!$M$22,'Yield &amp; Quality'!N26&lt;'Dockage Schedule'!$C$24,'Dockage Schedule'!$M$23,'Yield &amp; Quality'!N26&gt;='Dockage Schedule'!E32,'Dockage Schedule'!O32)</f>
        <v>-0.06</v>
      </c>
      <c r="O31" s="68" cm="1">
        <f t="array" ref="O31">_xlfn.IFS('Yield &amp; Quality'!T26&gt;='Dockage Schedule'!$P$4,'Dockage Schedule'!$AA$4,'Yield &amp; Quality'!T26&gt;='Dockage Schedule'!$P$5,'Dockage Schedule'!$AA$5,'Yield &amp; Quality'!T26&gt;='Dockage Schedule'!$P$6,'Dockage Schedule'!$AA$6,'Yield &amp; Quality'!T26&gt;='Dockage Schedule'!$P$7,'Dockage Schedule'!$AA$7,'Yield &amp; Quality'!T26&gt;='Dockage Schedule'!$P$8,'Dockage Schedule'!$AA$8,'Yield &amp; Quality'!T26&gt;='Dockage Schedule'!$P$9,'Dockage Schedule'!$AA$9,'Yield &amp; Quality'!T26&gt;='Dockage Schedule'!$P$10,'Dockage Schedule'!$AA$10,'Yield &amp; Quality'!T26&gt;='Dockage Schedule'!$P$11,'Dockage Schedule'!$AA$11,'Yield &amp; Quality'!T26&gt;='Dockage Schedule'!$P$12,'Dockage Schedule'!$AA$12,'Yield &amp; Quality'!T26&gt;='Dockage Schedule'!$P$13,'Dockage Schedule'!$AA$13,'Yield &amp; Quality'!T26&gt;='Dockage Schedule'!$P$14,'Dockage Schedule'!$AA$14,'Yield &amp; Quality'!T26&gt;='Dockage Schedule'!$P$15,'Dockage Schedule'!$AA$15,'Yield &amp; Quality'!T26&gt;='Dockage Schedule'!$P$16,'Dockage Schedule'!$AA$16,'Yield &amp; Quality'!T26&gt;='Dockage Schedule'!$P$17,'Dockage Schedule'!$AA$17,'Yield &amp; Quality'!T26&gt;='Dockage Schedule'!$P$18,'Dockage Schedule'!$AA$18,'Yield &amp; Quality'!T26&gt;='Dockage Schedule'!$P$19,'Dockage Schedule'!$AA$19,'Yield &amp; Quality'!T26&gt;='Dockage Schedule'!$P$20,'Dockage Schedule'!$AA$20,'Yield &amp; Quality'!T26&gt;='Dockage Schedule'!$P$21,'Dockage Schedule'!$AA$21,'Yield &amp; Quality'!T26&gt;='Dockage Schedule'!$P$22,'Dockage Schedule'!$AA$22,'Yield &amp; Quality'!T26&gt;='Dockage Schedule'!$P$23,'Dockage Schedule'!$AA$23,'Yield &amp; Quality'!T26&gt;='Dockage Schedule'!$P$24,'Dockage Schedule'!$AA$24,'Yield &amp; Quality'!T26&gt;='Dockage Schedule'!$P$25,'Dockage Schedule'!$AA$25,'Yield &amp; Quality'!T26&gt;='Dockage Schedule'!$P$26,'Dockage Schedule'!$AA$26,'Yield &amp; Quality'!T26&gt;='Dockage Schedule'!$P$27,'Dockage Schedule'!$AA$27,'Yield &amp; Quality'!T26&lt;'Dockage Schedule'!$P$27,'Dockage Schedule'!$AA$27)+_xlfn.IFS('Yield &amp; Quality'!Y26&lt;'Dockage Schedule'!$AD$4,'Dockage Schedule'!$AN$3,'Yield &amp; Quality'!Y26&lt;'Dockage Schedule'!$AD$5,'Dockage Schedule'!$AN$4,'Yield &amp; Quality'!Y26&lt;'Dockage Schedule'!$AD$6,'Dockage Schedule'!$AN$5,'Yield &amp; Quality'!Y26&lt;'Dockage Schedule'!$AD$7,'Dockage Schedule'!$AN$6,'Yield &amp; Quality'!Y26&lt;'Dockage Schedule'!$AD$8,'Dockage Schedule'!$AN$7,'Yield &amp; Quality'!Y26&lt;'Dockage Schedule'!$AD$9,'Dockage Schedule'!$AN$8,'Yield &amp; Quality'!Y26&lt;'Dockage Schedule'!$AD$10,'Dockage Schedule'!$AN$9,'Yield &amp; Quality'!Y26&lt;'Dockage Schedule'!$AD$11,'Dockage Schedule'!$AN$10,'Yield &amp; Quality'!Y26&lt;'Dockage Schedule'!$AD$12,'Dockage Schedule'!$AN$11,'Yield &amp; Quality'!Y26&lt;'Dockage Schedule'!$AD$13,'Dockage Schedule'!$AN$12,'Yield &amp; Quality'!Y26&lt;'Dockage Schedule'!$AD$14,'Dockage Schedule'!$AN$13,'Yield &amp; Quality'!Y26&lt;'Dockage Schedule'!$AD$15,'Dockage Schedule'!$AN$14,'Yield &amp; Quality'!Y26&lt;'Dockage Schedule'!$AD$16,'Dockage Schedule'!$AN$15,'Yield &amp; Quality'!Y26&lt;'Dockage Schedule'!$AD$17,'Dockage Schedule'!$AN$16,'Yield &amp; Quality'!Y26&lt;'Dockage Schedule'!$AD$18,'Dockage Schedule'!$AN$17,'Yield &amp; Quality'!Y26&lt;'Dockage Schedule'!$AD$19,'Dockage Schedule'!$AN$18,'Yield &amp; Quality'!Y26&lt;'Dockage Schedule'!$AD$20,'Dockage Schedule'!$AN$19,'Yield &amp; Quality'!Y26&lt;'Dockage Schedule'!$AD$21,'Dockage Schedule'!$AN$20,'Yield &amp; Quality'!Y26&lt;'Dockage Schedule'!$AD$21,'Dockage Schedule'!$AN$22,'Yield &amp; Quality'!Y26&lt;'Dockage Schedule'!$AD$22,'Dockage Schedule'!$AN$23,'Yield &amp; Quality'!Y26&lt;'Dockage Schedule'!$AD$24,'Dockage Schedule'!$AN$24,'Yield &amp; Quality'!Y26&lt;'Dockage Schedule'!$AD$25,'Dockage Schedule'!$AN$24,'Yield &amp; Quality'!Y26&gt;='Dockage Schedule'!$AD$25,-500)-_xlfn.IFS('Yield &amp; Quality'!O26&lt;'Dockage Schedule'!$C$4,0,'Yield &amp; Quality'!O26&lt;'Dockage Schedule'!$C$5,'Dockage Schedule'!$M$4,'Yield &amp; Quality'!O26&lt;'Dockage Schedule'!$C$6,'Dockage Schedule'!$M$5,'Yield &amp; Quality'!O26&lt;'Dockage Schedule'!$C$6,'Dockage Schedule'!$M$7,'Yield &amp; Quality'!O26&lt;'Dockage Schedule'!$C$7,'Dockage Schedule'!$M$8,'Yield &amp; Quality'!O26&lt;'Dockage Schedule'!$C$8,'Dockage Schedule'!$M$9,'Yield &amp; Quality'!O26&lt;'Dockage Schedule'!$C$10,'Dockage Schedule'!$M$9,'Yield &amp; Quality'!O26&lt;'Dockage Schedule'!$C$10,'Dockage Schedule'!$M$11,'Yield &amp; Quality'!O26&lt;'Dockage Schedule'!$C$12,'Dockage Schedule'!$M$11,'Yield &amp; Quality'!O26&lt;'Dockage Schedule'!$C$13,'Dockage Schedule'!$M$12,'Yield &amp; Quality'!O26&lt;'Dockage Schedule'!$C$14,'Dockage Schedule'!$M$13,'Yield &amp; Quality'!O26&lt;'Dockage Schedule'!$C$15,'Dockage Schedule'!$M$14,'Yield &amp; Quality'!O26&lt;'Dockage Schedule'!$C$16,'Dockage Schedule'!$M$15,'Yield &amp; Quality'!O26&lt;'Dockage Schedule'!$C$17,'Dockage Schedule'!$M$16,'Yield &amp; Quality'!O26&lt;'Dockage Schedule'!$C$18,'Dockage Schedule'!$M$17,'Yield &amp; Quality'!O26&lt;'Dockage Schedule'!$C$19,'Dockage Schedule'!$M$18,'Yield &amp; Quality'!O26&lt;'Dockage Schedule'!$C$20,'Dockage Schedule'!$M$19,'Yield &amp; Quality'!O26&lt;'Dockage Schedule'!$C$21,'Dockage Schedule'!$M$20,'Yield &amp; Quality'!O26&lt;'Dockage Schedule'!$C$22,'Dockage Schedule'!$M$21,'Yield &amp; Quality'!O26&lt;'Dockage Schedule'!$C$23,'Dockage Schedule'!$M$22,'Yield &amp; Quality'!O26&lt;'Dockage Schedule'!$C$24,'Dockage Schedule'!$M$23,'Yield &amp; Quality'!O26&gt;='Dockage Schedule'!F32,'Dockage Schedule'!P32)</f>
        <v>-0.03</v>
      </c>
      <c r="Q31" s="66">
        <f>(('Yield &amp; Quality'!G26*((100-'Partial Returns'!G31)/100))*($C$3+L31))+($C$4*'Yield &amp; Quality'!AA26)</f>
        <v>731.02450528393479</v>
      </c>
      <c r="R31" s="7">
        <f>(('Yield &amp; Quality'!H26*((100-'Partial Returns'!H31)/100))*($C$3+M31))+($C$4*'Yield &amp; Quality'!AB26)</f>
        <v>923.57563900652485</v>
      </c>
      <c r="S31" s="7">
        <f>(('Yield &amp; Quality'!I26*((100-'Partial Returns'!I31)/100))*($C$3+N31))+($C$4*'Yield &amp; Quality'!AC26)</f>
        <v>1109.9042147591483</v>
      </c>
      <c r="T31" s="8">
        <f>(('Yield &amp; Quality'!J26*((100-'Partial Returns'!J31)/100))*($C$3+O31))+($C$4*'Yield &amp; Quality'!AD26)</f>
        <v>917.17039581386905</v>
      </c>
      <c r="U31" s="5"/>
      <c r="V31" s="66" cm="1">
        <f t="array" ref="V31">_xlfn.IFS('Yield &amp; Quality'!B26='Treatment Costs'!$A$3,'Treatment Costs'!$K$3,'Yield &amp; Quality'!B26='Treatment Costs'!$A$4,'Treatment Costs'!$K$4,'Yield &amp; Quality'!B26='Treatment Costs'!$A$5,'Treatment Costs'!$K$5,'Yield &amp; Quality'!B26='Treatment Costs'!$A$6,'Treatment Costs'!$K$6,'Yield &amp; Quality'!B26='Treatment Costs'!$A$7,'Treatment Costs'!$K$7,'Yield &amp; Quality'!B26='Treatment Costs'!$A$8,'Treatment Costs'!$K$8,'Yield &amp; Quality'!B26='Treatment Costs'!$A$9,'Treatment Costs'!$K$9,'Yield &amp; Quality'!B26='Treatment Costs'!$A$10,'Treatment Costs'!$K$10,'Yield &amp; Quality'!B26='Treatment Costs'!$A$11,'Treatment Costs'!$K$11,'Yield &amp; Quality'!B26='Treatment Costs'!$A$12,'Treatment Costs'!$K$12,'Yield &amp; Quality'!B26='Treatment Costs'!$A$13,'Treatment Costs'!$K$13,'Yield &amp; Quality'!B26='Treatment Costs'!$A$14,'Treatment Costs'!$K$14,'Yield &amp; Quality'!B26='Treatment Costs'!$A$15,'Treatment Costs'!$K$15,'Yield &amp; Quality'!B26='Treatment Costs'!$A$16,'Treatment Costs'!$K$16)</f>
        <v>172.04642857142858</v>
      </c>
      <c r="W31" s="7" cm="1">
        <f t="array" ref="W31">_xlfn.IFS('Yield &amp; Quality'!C26='Treatment Costs'!$A$3,'Treatment Costs'!$W$3,'Yield &amp; Quality'!C26='Treatment Costs'!$A$4,'Treatment Costs'!$W$4,'Yield &amp; Quality'!C26='Treatment Costs'!$A$5,'Treatment Costs'!$W$5,'Yield &amp; Quality'!C26='Treatment Costs'!$A$6,'Treatment Costs'!$W$6,'Yield &amp; Quality'!C26='Treatment Costs'!$A$7,'Treatment Costs'!$W$7,'Yield &amp; Quality'!C26='Treatment Costs'!$A$8,'Treatment Costs'!$W$8,'Yield &amp; Quality'!C26='Treatment Costs'!$A$9,'Treatment Costs'!$W$9,'Yield &amp; Quality'!C26='Treatment Costs'!$A$10,'Treatment Costs'!$W$10,'Yield &amp; Quality'!C26='Treatment Costs'!$A$11,'Treatment Costs'!$W$11,'Yield &amp; Quality'!C26='Treatment Costs'!$A$12,'Treatment Costs'!$W$12,'Yield &amp; Quality'!C26='Treatment Costs'!$A$13,'Treatment Costs'!$W$13,'Yield &amp; Quality'!C26='Treatment Costs'!$A$14,'Treatment Costs'!$W$14,'Yield &amp; Quality'!C26='Treatment Costs'!$A$15,'Treatment Costs'!$W$15,'Yield &amp; Quality'!C26='Treatment Costs'!$A$16,'Treatment Costs'!$W$16)</f>
        <v>92.967857142857142</v>
      </c>
      <c r="X31" s="7" cm="1">
        <f t="array" ref="X31">_xlfn.IFS('Yield &amp; Quality'!D26='Treatment Costs'!$A$3,'Treatment Costs'!$K$3,'Yield &amp; Quality'!D26='Treatment Costs'!$A$4,'Treatment Costs'!$K$4,'Yield &amp; Quality'!D26='Treatment Costs'!$A$5,'Treatment Costs'!$K$5,'Yield &amp; Quality'!D26='Treatment Costs'!$A$6,'Treatment Costs'!$K$6,'Yield &amp; Quality'!D26='Treatment Costs'!$A$7,'Treatment Costs'!$K$7,'Yield &amp; Quality'!D26='Treatment Costs'!$A$8,'Treatment Costs'!$K$8,'Yield &amp; Quality'!D26='Treatment Costs'!$A$9,'Treatment Costs'!$K$9,'Yield &amp; Quality'!D26='Treatment Costs'!$A$10,'Treatment Costs'!$K$10,'Yield &amp; Quality'!D26='Treatment Costs'!$A$11,'Treatment Costs'!$K$11,'Yield &amp; Quality'!D26='Treatment Costs'!$A$12,'Treatment Costs'!$K$12,'Yield &amp; Quality'!D26='Treatment Costs'!$A$13,'Treatment Costs'!$K$13,'Yield &amp; Quality'!D26='Treatment Costs'!$A$14,'Treatment Costs'!$K$14,'Yield &amp; Quality'!D26='Treatment Costs'!$A$15,'Treatment Costs'!$K$15,'Yield &amp; Quality'!D26='Treatment Costs'!$A$16,'Treatment Costs'!$K$16)</f>
        <v>179.54642857142858</v>
      </c>
      <c r="Y31" s="8" cm="1">
        <f t="array" ref="Y31">_xlfn.IFS('Yield &amp; Quality'!E26='Treatment Costs'!$A$3,'Treatment Costs'!$W$3,'Yield &amp; Quality'!E26='Treatment Costs'!$A$4,'Treatment Costs'!$W$4,'Yield &amp; Quality'!E26='Treatment Costs'!$A$5,'Treatment Costs'!$W$5,'Yield &amp; Quality'!E26='Treatment Costs'!$A$6,'Treatment Costs'!$W$6,'Yield &amp; Quality'!E26='Treatment Costs'!$A$7,'Treatment Costs'!$W$7,'Yield &amp; Quality'!E26='Treatment Costs'!$A$8,'Treatment Costs'!$W$8,'Yield &amp; Quality'!E26='Treatment Costs'!$A$9,'Treatment Costs'!$W$9,'Yield &amp; Quality'!E26='Treatment Costs'!$A$10,'Treatment Costs'!$W$10,'Yield &amp; Quality'!E26='Treatment Costs'!$A$11,'Treatment Costs'!$W$11,'Yield &amp; Quality'!E26='Treatment Costs'!$A$12,'Treatment Costs'!$W$12,'Yield &amp; Quality'!E26='Treatment Costs'!$A$13,'Treatment Costs'!$W$13,'Yield &amp; Quality'!E26='Treatment Costs'!$A$14,'Treatment Costs'!$W$14,'Yield &amp; Quality'!E26='Treatment Costs'!$A$15,'Treatment Costs'!$W$15,'Yield &amp; Quality'!E26='Treatment Costs'!$A$16,'Treatment Costs'!$W$16)</f>
        <v>102.37410714285714</v>
      </c>
      <c r="AA31" s="66">
        <f>(('Yield &amp; Quality'!G26*((100-'Partial Returns'!G31)/100))*($C$3+L31))+($C$4*'Yield &amp; Quality'!AA26)-V31</f>
        <v>558.97807671250621</v>
      </c>
      <c r="AB31" s="7">
        <f>(('Yield &amp; Quality'!H26*((100-'Partial Returns'!H31)/100))*($C$3+M31))+($C$4*'Yield &amp; Quality'!AB26)-W31</f>
        <v>830.6077818636677</v>
      </c>
      <c r="AC31" s="7">
        <f>(('Yield &amp; Quality'!I26*((100-'Partial Returns'!I31)/100))*($C$3+N31))+($C$4*'Yield &amp; Quality'!AC26)-X31</f>
        <v>930.35778618771974</v>
      </c>
      <c r="AD31" s="8">
        <f>(('Yield &amp; Quality'!J26*((100-'Partial Returns'!J31)/100))*($C$3+O31))+($C$4*'Yield &amp; Quality'!AD26)-Y31</f>
        <v>814.79628867101189</v>
      </c>
    </row>
    <row r="32" spans="1:30" x14ac:dyDescent="0.25">
      <c r="A32">
        <v>4.3</v>
      </c>
      <c r="B32" s="66">
        <f>($C$3*'Yield &amp; Quality'!G27)+($C$4*'Yield &amp; Quality'!AA27)</f>
        <v>887.38460690250145</v>
      </c>
      <c r="C32" s="7">
        <f>($C$3*'Yield &amp; Quality'!H27)+($C$4*'Yield &amp; Quality'!AB27)</f>
        <v>881.44846108197817</v>
      </c>
      <c r="D32" s="7">
        <f>($C$3*'Yield &amp; Quality'!I27)+($C$4*'Yield &amp; Quality'!AC27)</f>
        <v>1191.5805324833555</v>
      </c>
      <c r="E32" s="8">
        <f>($C$3*'Yield &amp; Quality'!J27)+($C$4*'Yield &amp; Quality'!AD27)</f>
        <v>981.32311668479701</v>
      </c>
      <c r="G32" s="61" cm="1">
        <f t="array" ref="G32">_xlfn.IFS('Yield &amp; Quality'!L27&lt;'Dockage Schedule'!$C$29,0,'Yield &amp; Quality'!L27&lt;'Dockage Schedule'!$C$30,'Dockage Schedule'!$M$29,'Yield &amp; Quality'!L27&lt;'Dockage Schedule'!$C$31,'Dockage Schedule'!$M$30,'Yield &amp; Quality'!L27&lt;'Dockage Schedule'!$C$32,'Dockage Schedule'!$M$31,'Yield &amp; Quality'!L27&lt;'Dockage Schedule'!$C$33,'Dockage Schedule'!$M$32,'Yield &amp; Quality'!L27&lt;'Dockage Schedule'!$C$34,'Dockage Schedule'!$M$33,'Yield &amp; Quality'!L27&lt;'Dockage Schedule'!$C$35,'Dockage Schedule'!$M$34,'Yield &amp; Quality'!L27&lt;'Dockage Schedule'!$C$36,'Dockage Schedule'!$M$35,'Yield &amp; Quality'!L27&lt;'Dockage Schedule'!$C$37,'Dockage Schedule'!$M$36,'Yield &amp; Quality'!L27&lt;'Dockage Schedule'!$C$38,'Dockage Schedule'!$M$37,'Yield &amp; Quality'!L27&lt;'Dockage Schedule'!$C$39,'Dockage Schedule'!$M$38,'Yield &amp; Quality'!L27&lt;'Dockage Schedule'!$C$40,'Dockage Schedule'!$M$39,'Yield &amp; Quality'!L27&lt;'Dockage Schedule'!$C$41,'Dockage Schedule'!$M$40,'Yield &amp; Quality'!L27&lt;'Dockage Schedule'!$C$42,'Dockage Schedule'!$M$41,'Yield &amp; Quality'!L27&lt;'Dockage Schedule'!$C$43,'Dockage Schedule'!$M$42,'Yield &amp; Quality'!L27&lt;'Dockage Schedule'!$C$44,'Dockage Schedule'!$M$43,'Yield &amp; Quality'!L27&lt;'Dockage Schedule'!$C$45,'Dockage Schedule'!$M$44,'Yield &amp; Quality'!L27&lt;'Dockage Schedule'!$C$46,'Dockage Schedule'!$M$45,'Yield &amp; Quality'!L27&lt;'Dockage Schedule'!$C$47,'Dockage Schedule'!$M$46,'Yield &amp; Quality'!L27&lt;'Dockage Schedule'!$C$48,'Dockage Schedule'!$M$47,'Yield &amp; Quality'!L27&lt;'Dockage Schedule'!$C$49,'Dockage Schedule'!M57,'Yield &amp; Quality'!L27&gt;='Dockage Schedule'!$C$49,'Dockage Schedule'!$M$49)</f>
        <v>0</v>
      </c>
      <c r="H32" cm="1">
        <f t="array" ref="H32">_xlfn.IFS('Yield &amp; Quality'!M27&lt;'Dockage Schedule'!$C$29,0,'Yield &amp; Quality'!M27&lt;'Dockage Schedule'!$C$30,'Dockage Schedule'!$M$29,'Yield &amp; Quality'!M27&lt;'Dockage Schedule'!$C$31,'Dockage Schedule'!$M$30,'Yield &amp; Quality'!M27&lt;'Dockage Schedule'!$C$32,'Dockage Schedule'!$M$31,'Yield &amp; Quality'!M27&lt;'Dockage Schedule'!$C$33,'Dockage Schedule'!$M$32,'Yield &amp; Quality'!M27&lt;'Dockage Schedule'!$C$34,'Dockage Schedule'!$M$33,'Yield &amp; Quality'!M27&lt;'Dockage Schedule'!$C$35,'Dockage Schedule'!$M$34,'Yield &amp; Quality'!M27&lt;'Dockage Schedule'!$C$36,'Dockage Schedule'!$M$35,'Yield &amp; Quality'!M27&lt;'Dockage Schedule'!$C$37,'Dockage Schedule'!$M$36,'Yield &amp; Quality'!M27&lt;'Dockage Schedule'!$C$38,'Dockage Schedule'!$M$37,'Yield &amp; Quality'!M27&lt;'Dockage Schedule'!$C$39,'Dockage Schedule'!$M$38,'Yield &amp; Quality'!M27&lt;'Dockage Schedule'!$C$40,'Dockage Schedule'!$M$39,'Yield &amp; Quality'!M27&lt;'Dockage Schedule'!$C$41,'Dockage Schedule'!$M$40,'Yield &amp; Quality'!M27&lt;'Dockage Schedule'!$C$42,'Dockage Schedule'!$M$41,'Yield &amp; Quality'!M27&lt;'Dockage Schedule'!$C$43,'Dockage Schedule'!$M$42,'Yield &amp; Quality'!M27&lt;'Dockage Schedule'!$C$44,'Dockage Schedule'!$M$43,'Yield &amp; Quality'!M27&lt;'Dockage Schedule'!$C$45,'Dockage Schedule'!$M$44,'Yield &amp; Quality'!M27&lt;'Dockage Schedule'!$C$46,'Dockage Schedule'!$M$45,'Yield &amp; Quality'!M27&lt;'Dockage Schedule'!$C$47,'Dockage Schedule'!$M$46,'Yield &amp; Quality'!M27&lt;'Dockage Schedule'!$C$48,'Dockage Schedule'!$M$47,'Yield &amp; Quality'!M27&lt;'Dockage Schedule'!$C$49,'Dockage Schedule'!N57,'Yield &amp; Quality'!M27&gt;='Dockage Schedule'!$C$49,'Dockage Schedule'!$M$49)</f>
        <v>0</v>
      </c>
      <c r="I32" cm="1">
        <f t="array" ref="I32">_xlfn.IFS('Yield &amp; Quality'!N27&lt;'Dockage Schedule'!$C$29,0,'Yield &amp; Quality'!N27&lt;'Dockage Schedule'!$C$30,'Dockage Schedule'!$M$29,'Yield &amp; Quality'!N27&lt;'Dockage Schedule'!$C$31,'Dockage Schedule'!$M$30,'Yield &amp; Quality'!N27&lt;'Dockage Schedule'!$C$32,'Dockage Schedule'!$M$31,'Yield &amp; Quality'!N27&lt;'Dockage Schedule'!$C$33,'Dockage Schedule'!$M$32,'Yield &amp; Quality'!N27&lt;'Dockage Schedule'!$C$34,'Dockage Schedule'!$M$33,'Yield &amp; Quality'!N27&lt;'Dockage Schedule'!$C$35,'Dockage Schedule'!$M$34,'Yield &amp; Quality'!N27&lt;'Dockage Schedule'!$C$36,'Dockage Schedule'!$M$35,'Yield &amp; Quality'!N27&lt;'Dockage Schedule'!$C$37,'Dockage Schedule'!$M$36,'Yield &amp; Quality'!N27&lt;'Dockage Schedule'!$C$38,'Dockage Schedule'!$M$37,'Yield &amp; Quality'!N27&lt;'Dockage Schedule'!$C$39,'Dockage Schedule'!$M$38,'Yield &amp; Quality'!N27&lt;'Dockage Schedule'!$C$40,'Dockage Schedule'!$M$39,'Yield &amp; Quality'!N27&lt;'Dockage Schedule'!$C$41,'Dockage Schedule'!$M$40,'Yield &amp; Quality'!N27&lt;'Dockage Schedule'!$C$42,'Dockage Schedule'!$M$41,'Yield &amp; Quality'!N27&lt;'Dockage Schedule'!$C$43,'Dockage Schedule'!$M$42,'Yield &amp; Quality'!N27&lt;'Dockage Schedule'!$C$44,'Dockage Schedule'!$M$43,'Yield &amp; Quality'!N27&lt;'Dockage Schedule'!$C$45,'Dockage Schedule'!$M$44,'Yield &amp; Quality'!N27&lt;'Dockage Schedule'!$C$46,'Dockage Schedule'!$M$45,'Yield &amp; Quality'!N27&lt;'Dockage Schedule'!$C$47,'Dockage Schedule'!$M$46,'Yield &amp; Quality'!N27&lt;'Dockage Schedule'!$C$48,'Dockage Schedule'!$M$47,'Yield &amp; Quality'!N27&lt;'Dockage Schedule'!$C$49,'Dockage Schedule'!O57,'Yield &amp; Quality'!N27&gt;='Dockage Schedule'!$C$49,'Dockage Schedule'!$M$49)</f>
        <v>0</v>
      </c>
      <c r="J32" s="62" cm="1">
        <f t="array" ref="J32">_xlfn.IFS('Yield &amp; Quality'!O27&lt;'Dockage Schedule'!$C$29,0,'Yield &amp; Quality'!O27&lt;'Dockage Schedule'!$C$30,'Dockage Schedule'!$M$29,'Yield &amp; Quality'!O27&lt;'Dockage Schedule'!$C$31,'Dockage Schedule'!$M$30,'Yield &amp; Quality'!O27&lt;'Dockage Schedule'!$C$32,'Dockage Schedule'!$M$31,'Yield &amp; Quality'!O27&lt;'Dockage Schedule'!$C$33,'Dockage Schedule'!$M$32,'Yield &amp; Quality'!O27&lt;'Dockage Schedule'!$C$34,'Dockage Schedule'!$M$33,'Yield &amp; Quality'!O27&lt;'Dockage Schedule'!$C$35,'Dockage Schedule'!$M$34,'Yield &amp; Quality'!O27&lt;'Dockage Schedule'!$C$36,'Dockage Schedule'!$M$35,'Yield &amp; Quality'!O27&lt;'Dockage Schedule'!$C$37,'Dockage Schedule'!$M$36,'Yield &amp; Quality'!O27&lt;'Dockage Schedule'!$C$38,'Dockage Schedule'!$M$37,'Yield &amp; Quality'!O27&lt;'Dockage Schedule'!$C$39,'Dockage Schedule'!$M$38,'Yield &amp; Quality'!O27&lt;'Dockage Schedule'!$C$40,'Dockage Schedule'!$M$39,'Yield &amp; Quality'!O27&lt;'Dockage Schedule'!$C$41,'Dockage Schedule'!$M$40,'Yield &amp; Quality'!O27&lt;'Dockage Schedule'!$C$42,'Dockage Schedule'!$M$41,'Yield &amp; Quality'!O27&lt;'Dockage Schedule'!$C$43,'Dockage Schedule'!$M$42,'Yield &amp; Quality'!O27&lt;'Dockage Schedule'!$C$44,'Dockage Schedule'!$M$43,'Yield &amp; Quality'!O27&lt;'Dockage Schedule'!$C$45,'Dockage Schedule'!$M$44,'Yield &amp; Quality'!O27&lt;'Dockage Schedule'!$C$46,'Dockage Schedule'!$M$45,'Yield &amp; Quality'!O27&lt;'Dockage Schedule'!$C$47,'Dockage Schedule'!$M$46,'Yield &amp; Quality'!O27&lt;'Dockage Schedule'!$C$48,'Dockage Schedule'!$M$47,'Yield &amp; Quality'!O27&lt;'Dockage Schedule'!$C$49,'Dockage Schedule'!P57,'Yield &amp; Quality'!O27&gt;='Dockage Schedule'!$C$49,'Dockage Schedule'!$M$49)</f>
        <v>0</v>
      </c>
      <c r="L32" s="67" cm="1">
        <f t="array" ref="L32">_xlfn.IFS('Yield &amp; Quality'!Q27&gt;='Dockage Schedule'!$P$4,'Dockage Schedule'!$AA$4,'Yield &amp; Quality'!Q27&gt;='Dockage Schedule'!$P$5,'Dockage Schedule'!$AA$5,'Yield &amp; Quality'!Q27&gt;='Dockage Schedule'!$P$6,'Dockage Schedule'!$AA$6,'Yield &amp; Quality'!Q27&gt;='Dockage Schedule'!$P$7,'Dockage Schedule'!$AA$7,'Yield &amp; Quality'!Q27&gt;='Dockage Schedule'!$P$8,'Dockage Schedule'!$AA$8,'Yield &amp; Quality'!Q27&gt;='Dockage Schedule'!$P$9,'Dockage Schedule'!$AA$9,'Yield &amp; Quality'!Q27&gt;='Dockage Schedule'!$P$10,'Dockage Schedule'!$AA$10,'Yield &amp; Quality'!Q27&gt;='Dockage Schedule'!$P$11,'Dockage Schedule'!$AA$11,'Yield &amp; Quality'!Q27&gt;='Dockage Schedule'!$P$12,'Dockage Schedule'!$AA$12,'Yield &amp; Quality'!Q27&gt;='Dockage Schedule'!$P$13,'Dockage Schedule'!$AA$13,'Yield &amp; Quality'!Q27&gt;='Dockage Schedule'!$P$14,'Dockage Schedule'!$AA$14,'Yield &amp; Quality'!Q27&gt;='Dockage Schedule'!$P$15,'Dockage Schedule'!$AA$15,'Yield &amp; Quality'!Q27&gt;='Dockage Schedule'!$P$16,'Dockage Schedule'!$AA$16,'Yield &amp; Quality'!Q27&gt;='Dockage Schedule'!$P$17,'Dockage Schedule'!$AA$17,'Yield &amp; Quality'!Q27&gt;='Dockage Schedule'!$P$18,'Dockage Schedule'!$AA$18,'Yield &amp; Quality'!Q27&gt;='Dockage Schedule'!$P$19,'Dockage Schedule'!$AA$19,'Yield &amp; Quality'!Q27&gt;='Dockage Schedule'!$P$20,'Dockage Schedule'!$AA$20,'Yield &amp; Quality'!Q27&gt;='Dockage Schedule'!$P$21,'Dockage Schedule'!$AA$21,'Yield &amp; Quality'!Q27&gt;='Dockage Schedule'!$P$22,'Dockage Schedule'!$AA$22,'Yield &amp; Quality'!Q27&gt;='Dockage Schedule'!$P$23,'Dockage Schedule'!$AA$23,'Yield &amp; Quality'!Q27&gt;='Dockage Schedule'!$P$24,'Dockage Schedule'!$AA$24,'Yield &amp; Quality'!Q27&gt;='Dockage Schedule'!$P$25,'Dockage Schedule'!$AA$25,'Yield &amp; Quality'!Q27&gt;='Dockage Schedule'!$P$26,'Dockage Schedule'!$AA$26,'Yield &amp; Quality'!Q27&gt;='Dockage Schedule'!$P$27,'Dockage Schedule'!$AA$27,'Yield &amp; Quality'!Q27&lt;'Dockage Schedule'!$P$27,'Dockage Schedule'!$AA$27)+_xlfn.IFS('Yield &amp; Quality'!V27&lt;'Dockage Schedule'!$AD$4,'Dockage Schedule'!$AN$3,'Yield &amp; Quality'!V27&lt;'Dockage Schedule'!$AD$5,'Dockage Schedule'!$AN$4,'Yield &amp; Quality'!V27&lt;'Dockage Schedule'!$AD$6,'Dockage Schedule'!$AN$5,'Yield &amp; Quality'!V27&lt;'Dockage Schedule'!$AD$7,'Dockage Schedule'!$AN$6,'Yield &amp; Quality'!V27&lt;'Dockage Schedule'!$AD$8,'Dockage Schedule'!$AN$7,'Yield &amp; Quality'!V27&lt;'Dockage Schedule'!$AD$9,'Dockage Schedule'!$AN$8,'Yield &amp; Quality'!V27&lt;'Dockage Schedule'!$AD$10,'Dockage Schedule'!$AN$9,'Yield &amp; Quality'!V27&lt;'Dockage Schedule'!$AD$11,'Dockage Schedule'!$AN$10,'Yield &amp; Quality'!V27&lt;'Dockage Schedule'!$AD$12,'Dockage Schedule'!$AN$11,'Yield &amp; Quality'!V27&lt;'Dockage Schedule'!$AD$13,'Dockage Schedule'!$AN$12,'Yield &amp; Quality'!V27&lt;'Dockage Schedule'!$AD$14,'Dockage Schedule'!$AN$13,'Yield &amp; Quality'!V27&lt;'Dockage Schedule'!$AD$15,'Dockage Schedule'!$AN$14,'Yield &amp; Quality'!V27&lt;'Dockage Schedule'!$AD$16,'Dockage Schedule'!$AN$15,'Yield &amp; Quality'!V27&lt;'Dockage Schedule'!$AD$17,'Dockage Schedule'!$AN$16,'Yield &amp; Quality'!V27&lt;'Dockage Schedule'!$AD$18,'Dockage Schedule'!$AN$17,'Yield &amp; Quality'!V27&lt;'Dockage Schedule'!$AD$19,'Dockage Schedule'!$AN$18,'Yield &amp; Quality'!V27&lt;'Dockage Schedule'!$AD$20,'Dockage Schedule'!$AN$19,'Yield &amp; Quality'!V27&lt;'Dockage Schedule'!$AD$21,'Dockage Schedule'!$AN$20,'Yield &amp; Quality'!V27&lt;'Dockage Schedule'!$AD$21,'Dockage Schedule'!$AN$22,'Yield &amp; Quality'!V27&lt;'Dockage Schedule'!$AD$22,'Dockage Schedule'!$AN$23,'Yield &amp; Quality'!V27&lt;'Dockage Schedule'!$AD$24,'Dockage Schedule'!$AN$24,'Yield &amp; Quality'!V27&lt;'Dockage Schedule'!$AD$25,'Dockage Schedule'!$AN$24,'Yield &amp; Quality'!V27&gt;='Dockage Schedule'!$AD$25,-500)-_xlfn.IFS('Yield &amp; Quality'!L27&lt;'Dockage Schedule'!$C$4,0,'Yield &amp; Quality'!L27&lt;'Dockage Schedule'!$C$5,'Dockage Schedule'!$M$4,'Yield &amp; Quality'!L27&lt;'Dockage Schedule'!$C$6,'Dockage Schedule'!$M$5,'Yield &amp; Quality'!L27&lt;'Dockage Schedule'!$C$6,'Dockage Schedule'!$M$7,'Yield &amp; Quality'!L27&lt;'Dockage Schedule'!$C$7,'Dockage Schedule'!$M$8,'Yield &amp; Quality'!L27&lt;'Dockage Schedule'!$C$8,'Dockage Schedule'!$M$9,'Yield &amp; Quality'!L27&lt;'Dockage Schedule'!$C$10,'Dockage Schedule'!$M$9,'Yield &amp; Quality'!L27&lt;'Dockage Schedule'!$C$10,'Dockage Schedule'!$M$11,'Yield &amp; Quality'!L27&lt;'Dockage Schedule'!$C$12,'Dockage Schedule'!$M$11,'Yield &amp; Quality'!L27&lt;'Dockage Schedule'!$C$13,'Dockage Schedule'!$M$12,'Yield &amp; Quality'!L27&lt;'Dockage Schedule'!$C$14,'Dockage Schedule'!$M$13,'Yield &amp; Quality'!L27&lt;'Dockage Schedule'!$C$15,'Dockage Schedule'!$M$14,'Yield &amp; Quality'!L27&lt;'Dockage Schedule'!$C$16,'Dockage Schedule'!$M$15,'Yield &amp; Quality'!L27&lt;'Dockage Schedule'!$C$17,'Dockage Schedule'!$M$16,'Yield &amp; Quality'!L27&lt;'Dockage Schedule'!$C$18,'Dockage Schedule'!$M$17,'Yield &amp; Quality'!L27&lt;'Dockage Schedule'!$C$19,'Dockage Schedule'!$M$18,'Yield &amp; Quality'!L27&lt;'Dockage Schedule'!$C$20,'Dockage Schedule'!$M$19,'Yield &amp; Quality'!L27&lt;'Dockage Schedule'!$C$21,'Dockage Schedule'!$M$20,'Yield &amp; Quality'!L27&lt;'Dockage Schedule'!$C$22,'Dockage Schedule'!$M$21,'Yield &amp; Quality'!L27&lt;'Dockage Schedule'!$C$23,'Dockage Schedule'!$M$22,'Yield &amp; Quality'!L27&lt;'Dockage Schedule'!$C$24,'Dockage Schedule'!$M$23,'Yield &amp; Quality'!L27&gt;='Dockage Schedule'!C33,'Dockage Schedule'!M33)</f>
        <v>-1.05</v>
      </c>
      <c r="M32" s="29" cm="1">
        <f t="array" ref="M32">_xlfn.IFS('Yield &amp; Quality'!R27&gt;='Dockage Schedule'!$P$4,'Dockage Schedule'!$AA$4,'Yield &amp; Quality'!R27&gt;='Dockage Schedule'!$P$5,'Dockage Schedule'!$AA$5,'Yield &amp; Quality'!R27&gt;='Dockage Schedule'!$P$6,'Dockage Schedule'!$AA$6,'Yield &amp; Quality'!R27&gt;='Dockage Schedule'!$P$7,'Dockage Schedule'!$AA$7,'Yield &amp; Quality'!R27&gt;='Dockage Schedule'!$P$8,'Dockage Schedule'!$AA$8,'Yield &amp; Quality'!R27&gt;='Dockage Schedule'!$P$9,'Dockage Schedule'!$AA$9,'Yield &amp; Quality'!R27&gt;='Dockage Schedule'!$P$10,'Dockage Schedule'!$AA$10,'Yield &amp; Quality'!R27&gt;='Dockage Schedule'!$P$11,'Dockage Schedule'!$AA$11,'Yield &amp; Quality'!R27&gt;='Dockage Schedule'!$P$12,'Dockage Schedule'!$AA$12,'Yield &amp; Quality'!R27&gt;='Dockage Schedule'!$P$13,'Dockage Schedule'!$AA$13,'Yield &amp; Quality'!R27&gt;='Dockage Schedule'!$P$14,'Dockage Schedule'!$AA$14,'Yield &amp; Quality'!R27&gt;='Dockage Schedule'!$P$15,'Dockage Schedule'!$AA$15,'Yield &amp; Quality'!R27&gt;='Dockage Schedule'!$P$16,'Dockage Schedule'!$AA$16,'Yield &amp; Quality'!R27&gt;='Dockage Schedule'!$P$17,'Dockage Schedule'!$AA$17,'Yield &amp; Quality'!R27&gt;='Dockage Schedule'!$P$18,'Dockage Schedule'!$AA$18,'Yield &amp; Quality'!R27&gt;='Dockage Schedule'!$P$19,'Dockage Schedule'!$AA$19,'Yield &amp; Quality'!R27&gt;='Dockage Schedule'!$P$20,'Dockage Schedule'!$AA$20,'Yield &amp; Quality'!R27&gt;='Dockage Schedule'!$P$21,'Dockage Schedule'!$AA$21,'Yield &amp; Quality'!R27&gt;='Dockage Schedule'!$P$22,'Dockage Schedule'!$AA$22,'Yield &amp; Quality'!R27&gt;='Dockage Schedule'!$P$23,'Dockage Schedule'!$AA$23,'Yield &amp; Quality'!R27&gt;='Dockage Schedule'!$P$24,'Dockage Schedule'!$AA$24,'Yield &amp; Quality'!R27&gt;='Dockage Schedule'!$P$25,'Dockage Schedule'!$AA$25,'Yield &amp; Quality'!R27&gt;='Dockage Schedule'!$P$26,'Dockage Schedule'!$AA$26,'Yield &amp; Quality'!R27&gt;='Dockage Schedule'!$P$27,'Dockage Schedule'!$AA$27,'Yield &amp; Quality'!R27&lt;'Dockage Schedule'!$P$27,'Dockage Schedule'!$AA$27)+_xlfn.IFS('Yield &amp; Quality'!W27&lt;'Dockage Schedule'!$AD$4,'Dockage Schedule'!$AN$3,'Yield &amp; Quality'!W27&lt;'Dockage Schedule'!$AD$5,'Dockage Schedule'!$AN$4,'Yield &amp; Quality'!W27&lt;'Dockage Schedule'!$AD$6,'Dockage Schedule'!$AN$5,'Yield &amp; Quality'!W27&lt;'Dockage Schedule'!$AD$7,'Dockage Schedule'!$AN$6,'Yield &amp; Quality'!W27&lt;'Dockage Schedule'!$AD$8,'Dockage Schedule'!$AN$7,'Yield &amp; Quality'!W27&lt;'Dockage Schedule'!$AD$9,'Dockage Schedule'!$AN$8,'Yield &amp; Quality'!W27&lt;'Dockage Schedule'!$AD$10,'Dockage Schedule'!$AN$9,'Yield &amp; Quality'!W27&lt;'Dockage Schedule'!$AD$11,'Dockage Schedule'!$AN$10,'Yield &amp; Quality'!W27&lt;'Dockage Schedule'!$AD$12,'Dockage Schedule'!$AN$11,'Yield &amp; Quality'!W27&lt;'Dockage Schedule'!$AD$13,'Dockage Schedule'!$AN$12,'Yield &amp; Quality'!W27&lt;'Dockage Schedule'!$AD$14,'Dockage Schedule'!$AN$13,'Yield &amp; Quality'!W27&lt;'Dockage Schedule'!$AD$15,'Dockage Schedule'!$AN$14,'Yield &amp; Quality'!W27&lt;'Dockage Schedule'!$AD$16,'Dockage Schedule'!$AN$15,'Yield &amp; Quality'!W27&lt;'Dockage Schedule'!$AD$17,'Dockage Schedule'!$AN$16,'Yield &amp; Quality'!W27&lt;'Dockage Schedule'!$AD$18,'Dockage Schedule'!$AN$17,'Yield &amp; Quality'!W27&lt;'Dockage Schedule'!$AD$19,'Dockage Schedule'!$AN$18,'Yield &amp; Quality'!W27&lt;'Dockage Schedule'!$AD$20,'Dockage Schedule'!$AN$19,'Yield &amp; Quality'!W27&lt;'Dockage Schedule'!$AD$21,'Dockage Schedule'!$AN$20,'Yield &amp; Quality'!W27&lt;'Dockage Schedule'!$AD$21,'Dockage Schedule'!$AN$22,'Yield &amp; Quality'!W27&lt;'Dockage Schedule'!$AD$22,'Dockage Schedule'!$AN$23,'Yield &amp; Quality'!W27&lt;'Dockage Schedule'!$AD$24,'Dockage Schedule'!$AN$24,'Yield &amp; Quality'!W27&lt;'Dockage Schedule'!$AD$25,'Dockage Schedule'!$AN$24,'Yield &amp; Quality'!W27&gt;='Dockage Schedule'!$AD$25,-500)-_xlfn.IFS('Yield &amp; Quality'!M27&lt;'Dockage Schedule'!$C$4,0,'Yield &amp; Quality'!M27&lt;'Dockage Schedule'!$C$5,'Dockage Schedule'!$M$4,'Yield &amp; Quality'!M27&lt;'Dockage Schedule'!$C$6,'Dockage Schedule'!$M$5,'Yield &amp; Quality'!M27&lt;'Dockage Schedule'!$C$6,'Dockage Schedule'!$M$7,'Yield &amp; Quality'!M27&lt;'Dockage Schedule'!$C$7,'Dockage Schedule'!$M$8,'Yield &amp; Quality'!M27&lt;'Dockage Schedule'!$C$8,'Dockage Schedule'!$M$9,'Yield &amp; Quality'!M27&lt;'Dockage Schedule'!$C$10,'Dockage Schedule'!$M$9,'Yield &amp; Quality'!M27&lt;'Dockage Schedule'!$C$10,'Dockage Schedule'!$M$11,'Yield &amp; Quality'!M27&lt;'Dockage Schedule'!$C$12,'Dockage Schedule'!$M$11,'Yield &amp; Quality'!M27&lt;'Dockage Schedule'!$C$13,'Dockage Schedule'!$M$12,'Yield &amp; Quality'!M27&lt;'Dockage Schedule'!$C$14,'Dockage Schedule'!$M$13,'Yield &amp; Quality'!M27&lt;'Dockage Schedule'!$C$15,'Dockage Schedule'!$M$14,'Yield &amp; Quality'!M27&lt;'Dockage Schedule'!$C$16,'Dockage Schedule'!$M$15,'Yield &amp; Quality'!M27&lt;'Dockage Schedule'!$C$17,'Dockage Schedule'!$M$16,'Yield &amp; Quality'!M27&lt;'Dockage Schedule'!$C$18,'Dockage Schedule'!$M$17,'Yield &amp; Quality'!M27&lt;'Dockage Schedule'!$C$19,'Dockage Schedule'!$M$18,'Yield &amp; Quality'!M27&lt;'Dockage Schedule'!$C$20,'Dockage Schedule'!$M$19,'Yield &amp; Quality'!M27&lt;'Dockage Schedule'!$C$21,'Dockage Schedule'!$M$20,'Yield &amp; Quality'!M27&lt;'Dockage Schedule'!$C$22,'Dockage Schedule'!$M$21,'Yield &amp; Quality'!M27&lt;'Dockage Schedule'!$C$23,'Dockage Schedule'!$M$22,'Yield &amp; Quality'!M27&lt;'Dockage Schedule'!$C$24,'Dockage Schedule'!$M$23,'Yield &amp; Quality'!M27&gt;='Dockage Schedule'!D33,'Dockage Schedule'!N33)</f>
        <v>-0.03</v>
      </c>
      <c r="N32" s="29" cm="1">
        <f t="array" ref="N32">_xlfn.IFS('Yield &amp; Quality'!S27&gt;='Dockage Schedule'!$P$4,'Dockage Schedule'!$AA$4,'Yield &amp; Quality'!S27&gt;='Dockage Schedule'!$P$5,'Dockage Schedule'!$AA$5,'Yield &amp; Quality'!S27&gt;='Dockage Schedule'!$P$6,'Dockage Schedule'!$AA$6,'Yield &amp; Quality'!S27&gt;='Dockage Schedule'!$P$7,'Dockage Schedule'!$AA$7,'Yield &amp; Quality'!S27&gt;='Dockage Schedule'!$P$8,'Dockage Schedule'!$AA$8,'Yield &amp; Quality'!S27&gt;='Dockage Schedule'!$P$9,'Dockage Schedule'!$AA$9,'Yield &amp; Quality'!S27&gt;='Dockage Schedule'!$P$10,'Dockage Schedule'!$AA$10,'Yield &amp; Quality'!S27&gt;='Dockage Schedule'!$P$11,'Dockage Schedule'!$AA$11,'Yield &amp; Quality'!S27&gt;='Dockage Schedule'!$P$12,'Dockage Schedule'!$AA$12,'Yield &amp; Quality'!S27&gt;='Dockage Schedule'!$P$13,'Dockage Schedule'!$AA$13,'Yield &amp; Quality'!S27&gt;='Dockage Schedule'!$P$14,'Dockage Schedule'!$AA$14,'Yield &amp; Quality'!S27&gt;='Dockage Schedule'!$P$15,'Dockage Schedule'!$AA$15,'Yield &amp; Quality'!S27&gt;='Dockage Schedule'!$P$16,'Dockage Schedule'!$AA$16,'Yield &amp; Quality'!S27&gt;='Dockage Schedule'!$P$17,'Dockage Schedule'!$AA$17,'Yield &amp; Quality'!S27&gt;='Dockage Schedule'!$P$18,'Dockage Schedule'!$AA$18,'Yield &amp; Quality'!S27&gt;='Dockage Schedule'!$P$19,'Dockage Schedule'!$AA$19,'Yield &amp; Quality'!S27&gt;='Dockage Schedule'!$P$20,'Dockage Schedule'!$AA$20,'Yield &amp; Quality'!S27&gt;='Dockage Schedule'!$P$21,'Dockage Schedule'!$AA$21,'Yield &amp; Quality'!S27&gt;='Dockage Schedule'!$P$22,'Dockage Schedule'!$AA$22,'Yield &amp; Quality'!S27&gt;='Dockage Schedule'!$P$23,'Dockage Schedule'!$AA$23,'Yield &amp; Quality'!S27&gt;='Dockage Schedule'!$P$24,'Dockage Schedule'!$AA$24,'Yield &amp; Quality'!S27&gt;='Dockage Schedule'!$P$25,'Dockage Schedule'!$AA$25,'Yield &amp; Quality'!S27&gt;='Dockage Schedule'!$P$26,'Dockage Schedule'!$AA$26,'Yield &amp; Quality'!S27&gt;='Dockage Schedule'!$P$27,'Dockage Schedule'!$AA$27,'Yield &amp; Quality'!S27&lt;'Dockage Schedule'!$P$27,'Dockage Schedule'!$AA$27)+_xlfn.IFS('Yield &amp; Quality'!X27&lt;'Dockage Schedule'!$AD$4,'Dockage Schedule'!$AN$3,'Yield &amp; Quality'!X27&lt;'Dockage Schedule'!$AD$5,'Dockage Schedule'!$AN$4,'Yield &amp; Quality'!X27&lt;'Dockage Schedule'!$AD$6,'Dockage Schedule'!$AN$5,'Yield &amp; Quality'!X27&lt;'Dockage Schedule'!$AD$7,'Dockage Schedule'!$AN$6,'Yield &amp; Quality'!X27&lt;'Dockage Schedule'!$AD$8,'Dockage Schedule'!$AN$7,'Yield &amp; Quality'!X27&lt;'Dockage Schedule'!$AD$9,'Dockage Schedule'!$AN$8,'Yield &amp; Quality'!X27&lt;'Dockage Schedule'!$AD$10,'Dockage Schedule'!$AN$9,'Yield &amp; Quality'!X27&lt;'Dockage Schedule'!$AD$11,'Dockage Schedule'!$AN$10,'Yield &amp; Quality'!X27&lt;'Dockage Schedule'!$AD$12,'Dockage Schedule'!$AN$11,'Yield &amp; Quality'!X27&lt;'Dockage Schedule'!$AD$13,'Dockage Schedule'!$AN$12,'Yield &amp; Quality'!X27&lt;'Dockage Schedule'!$AD$14,'Dockage Schedule'!$AN$13,'Yield &amp; Quality'!X27&lt;'Dockage Schedule'!$AD$15,'Dockage Schedule'!$AN$14,'Yield &amp; Quality'!X27&lt;'Dockage Schedule'!$AD$16,'Dockage Schedule'!$AN$15,'Yield &amp; Quality'!X27&lt;'Dockage Schedule'!$AD$17,'Dockage Schedule'!$AN$16,'Yield &amp; Quality'!X27&lt;'Dockage Schedule'!$AD$18,'Dockage Schedule'!$AN$17,'Yield &amp; Quality'!X27&lt;'Dockage Schedule'!$AD$19,'Dockage Schedule'!$AN$18,'Yield &amp; Quality'!X27&lt;'Dockage Schedule'!$AD$20,'Dockage Schedule'!$AN$19,'Yield &amp; Quality'!X27&lt;'Dockage Schedule'!$AD$21,'Dockage Schedule'!$AN$20,'Yield &amp; Quality'!X27&lt;'Dockage Schedule'!$AD$21,'Dockage Schedule'!$AN$22,'Yield &amp; Quality'!X27&lt;'Dockage Schedule'!$AD$22,'Dockage Schedule'!$AN$23,'Yield &amp; Quality'!X27&lt;'Dockage Schedule'!$AD$24,'Dockage Schedule'!$AN$24,'Yield &amp; Quality'!X27&lt;'Dockage Schedule'!$AD$25,'Dockage Schedule'!$AN$24,'Yield &amp; Quality'!X27&gt;='Dockage Schedule'!$AD$25,-500)-_xlfn.IFS('Yield &amp; Quality'!N27&lt;'Dockage Schedule'!$C$4,0,'Yield &amp; Quality'!N27&lt;'Dockage Schedule'!$C$5,'Dockage Schedule'!$M$4,'Yield &amp; Quality'!N27&lt;'Dockage Schedule'!$C$6,'Dockage Schedule'!$M$5,'Yield &amp; Quality'!N27&lt;'Dockage Schedule'!$C$6,'Dockage Schedule'!$M$7,'Yield &amp; Quality'!N27&lt;'Dockage Schedule'!$C$7,'Dockage Schedule'!$M$8,'Yield &amp; Quality'!N27&lt;'Dockage Schedule'!$C$8,'Dockage Schedule'!$M$9,'Yield &amp; Quality'!N27&lt;'Dockage Schedule'!$C$10,'Dockage Schedule'!$M$9,'Yield &amp; Quality'!N27&lt;'Dockage Schedule'!$C$10,'Dockage Schedule'!$M$11,'Yield &amp; Quality'!N27&lt;'Dockage Schedule'!$C$12,'Dockage Schedule'!$M$11,'Yield &amp; Quality'!N27&lt;'Dockage Schedule'!$C$13,'Dockage Schedule'!$M$12,'Yield &amp; Quality'!N27&lt;'Dockage Schedule'!$C$14,'Dockage Schedule'!$M$13,'Yield &amp; Quality'!N27&lt;'Dockage Schedule'!$C$15,'Dockage Schedule'!$M$14,'Yield &amp; Quality'!N27&lt;'Dockage Schedule'!$C$16,'Dockage Schedule'!$M$15,'Yield &amp; Quality'!N27&lt;'Dockage Schedule'!$C$17,'Dockage Schedule'!$M$16,'Yield &amp; Quality'!N27&lt;'Dockage Schedule'!$C$18,'Dockage Schedule'!$M$17,'Yield &amp; Quality'!N27&lt;'Dockage Schedule'!$C$19,'Dockage Schedule'!$M$18,'Yield &amp; Quality'!N27&lt;'Dockage Schedule'!$C$20,'Dockage Schedule'!$M$19,'Yield &amp; Quality'!N27&lt;'Dockage Schedule'!$C$21,'Dockage Schedule'!$M$20,'Yield &amp; Quality'!N27&lt;'Dockage Schedule'!$C$22,'Dockage Schedule'!$M$21,'Yield &amp; Quality'!N27&lt;'Dockage Schedule'!$C$23,'Dockage Schedule'!$M$22,'Yield &amp; Quality'!N27&lt;'Dockage Schedule'!$C$24,'Dockage Schedule'!$M$23,'Yield &amp; Quality'!N27&gt;='Dockage Schedule'!E33,'Dockage Schedule'!O33)</f>
        <v>-0.14000000000000001</v>
      </c>
      <c r="O32" s="68" cm="1">
        <f t="array" ref="O32">_xlfn.IFS('Yield &amp; Quality'!T27&gt;='Dockage Schedule'!$P$4,'Dockage Schedule'!$AA$4,'Yield &amp; Quality'!T27&gt;='Dockage Schedule'!$P$5,'Dockage Schedule'!$AA$5,'Yield &amp; Quality'!T27&gt;='Dockage Schedule'!$P$6,'Dockage Schedule'!$AA$6,'Yield &amp; Quality'!T27&gt;='Dockage Schedule'!$P$7,'Dockage Schedule'!$AA$7,'Yield &amp; Quality'!T27&gt;='Dockage Schedule'!$P$8,'Dockage Schedule'!$AA$8,'Yield &amp; Quality'!T27&gt;='Dockage Schedule'!$P$9,'Dockage Schedule'!$AA$9,'Yield &amp; Quality'!T27&gt;='Dockage Schedule'!$P$10,'Dockage Schedule'!$AA$10,'Yield &amp; Quality'!T27&gt;='Dockage Schedule'!$P$11,'Dockage Schedule'!$AA$11,'Yield &amp; Quality'!T27&gt;='Dockage Schedule'!$P$12,'Dockage Schedule'!$AA$12,'Yield &amp; Quality'!T27&gt;='Dockage Schedule'!$P$13,'Dockage Schedule'!$AA$13,'Yield &amp; Quality'!T27&gt;='Dockage Schedule'!$P$14,'Dockage Schedule'!$AA$14,'Yield &amp; Quality'!T27&gt;='Dockage Schedule'!$P$15,'Dockage Schedule'!$AA$15,'Yield &amp; Quality'!T27&gt;='Dockage Schedule'!$P$16,'Dockage Schedule'!$AA$16,'Yield &amp; Quality'!T27&gt;='Dockage Schedule'!$P$17,'Dockage Schedule'!$AA$17,'Yield &amp; Quality'!T27&gt;='Dockage Schedule'!$P$18,'Dockage Schedule'!$AA$18,'Yield &amp; Quality'!T27&gt;='Dockage Schedule'!$P$19,'Dockage Schedule'!$AA$19,'Yield &amp; Quality'!T27&gt;='Dockage Schedule'!$P$20,'Dockage Schedule'!$AA$20,'Yield &amp; Quality'!T27&gt;='Dockage Schedule'!$P$21,'Dockage Schedule'!$AA$21,'Yield &amp; Quality'!T27&gt;='Dockage Schedule'!$P$22,'Dockage Schedule'!$AA$22,'Yield &amp; Quality'!T27&gt;='Dockage Schedule'!$P$23,'Dockage Schedule'!$AA$23,'Yield &amp; Quality'!T27&gt;='Dockage Schedule'!$P$24,'Dockage Schedule'!$AA$24,'Yield &amp; Quality'!T27&gt;='Dockage Schedule'!$P$25,'Dockage Schedule'!$AA$25,'Yield &amp; Quality'!T27&gt;='Dockage Schedule'!$P$26,'Dockage Schedule'!$AA$26,'Yield &amp; Quality'!T27&gt;='Dockage Schedule'!$P$27,'Dockage Schedule'!$AA$27,'Yield &amp; Quality'!T27&lt;'Dockage Schedule'!$P$27,'Dockage Schedule'!$AA$27)+_xlfn.IFS('Yield &amp; Quality'!Y27&lt;'Dockage Schedule'!$AD$4,'Dockage Schedule'!$AN$3,'Yield &amp; Quality'!Y27&lt;'Dockage Schedule'!$AD$5,'Dockage Schedule'!$AN$4,'Yield &amp; Quality'!Y27&lt;'Dockage Schedule'!$AD$6,'Dockage Schedule'!$AN$5,'Yield &amp; Quality'!Y27&lt;'Dockage Schedule'!$AD$7,'Dockage Schedule'!$AN$6,'Yield &amp; Quality'!Y27&lt;'Dockage Schedule'!$AD$8,'Dockage Schedule'!$AN$7,'Yield &amp; Quality'!Y27&lt;'Dockage Schedule'!$AD$9,'Dockage Schedule'!$AN$8,'Yield &amp; Quality'!Y27&lt;'Dockage Schedule'!$AD$10,'Dockage Schedule'!$AN$9,'Yield &amp; Quality'!Y27&lt;'Dockage Schedule'!$AD$11,'Dockage Schedule'!$AN$10,'Yield &amp; Quality'!Y27&lt;'Dockage Schedule'!$AD$12,'Dockage Schedule'!$AN$11,'Yield &amp; Quality'!Y27&lt;'Dockage Schedule'!$AD$13,'Dockage Schedule'!$AN$12,'Yield &amp; Quality'!Y27&lt;'Dockage Schedule'!$AD$14,'Dockage Schedule'!$AN$13,'Yield &amp; Quality'!Y27&lt;'Dockage Schedule'!$AD$15,'Dockage Schedule'!$AN$14,'Yield &amp; Quality'!Y27&lt;'Dockage Schedule'!$AD$16,'Dockage Schedule'!$AN$15,'Yield &amp; Quality'!Y27&lt;'Dockage Schedule'!$AD$17,'Dockage Schedule'!$AN$16,'Yield &amp; Quality'!Y27&lt;'Dockage Schedule'!$AD$18,'Dockage Schedule'!$AN$17,'Yield &amp; Quality'!Y27&lt;'Dockage Schedule'!$AD$19,'Dockage Schedule'!$AN$18,'Yield &amp; Quality'!Y27&lt;'Dockage Schedule'!$AD$20,'Dockage Schedule'!$AN$19,'Yield &amp; Quality'!Y27&lt;'Dockage Schedule'!$AD$21,'Dockage Schedule'!$AN$20,'Yield &amp; Quality'!Y27&lt;'Dockage Schedule'!$AD$21,'Dockage Schedule'!$AN$22,'Yield &amp; Quality'!Y27&lt;'Dockage Schedule'!$AD$22,'Dockage Schedule'!$AN$23,'Yield &amp; Quality'!Y27&lt;'Dockage Schedule'!$AD$24,'Dockage Schedule'!$AN$24,'Yield &amp; Quality'!Y27&lt;'Dockage Schedule'!$AD$25,'Dockage Schedule'!$AN$24,'Yield &amp; Quality'!Y27&gt;='Dockage Schedule'!$AD$25,-500)-_xlfn.IFS('Yield &amp; Quality'!O27&lt;'Dockage Schedule'!$C$4,0,'Yield &amp; Quality'!O27&lt;'Dockage Schedule'!$C$5,'Dockage Schedule'!$M$4,'Yield &amp; Quality'!O27&lt;'Dockage Schedule'!$C$6,'Dockage Schedule'!$M$5,'Yield &amp; Quality'!O27&lt;'Dockage Schedule'!$C$6,'Dockage Schedule'!$M$7,'Yield &amp; Quality'!O27&lt;'Dockage Schedule'!$C$7,'Dockage Schedule'!$M$8,'Yield &amp; Quality'!O27&lt;'Dockage Schedule'!$C$8,'Dockage Schedule'!$M$9,'Yield &amp; Quality'!O27&lt;'Dockage Schedule'!$C$10,'Dockage Schedule'!$M$9,'Yield &amp; Quality'!O27&lt;'Dockage Schedule'!$C$10,'Dockage Schedule'!$M$11,'Yield &amp; Quality'!O27&lt;'Dockage Schedule'!$C$12,'Dockage Schedule'!$M$11,'Yield &amp; Quality'!O27&lt;'Dockage Schedule'!$C$13,'Dockage Schedule'!$M$12,'Yield &amp; Quality'!O27&lt;'Dockage Schedule'!$C$14,'Dockage Schedule'!$M$13,'Yield &amp; Quality'!O27&lt;'Dockage Schedule'!$C$15,'Dockage Schedule'!$M$14,'Yield &amp; Quality'!O27&lt;'Dockage Schedule'!$C$16,'Dockage Schedule'!$M$15,'Yield &amp; Quality'!O27&lt;'Dockage Schedule'!$C$17,'Dockage Schedule'!$M$16,'Yield &amp; Quality'!O27&lt;'Dockage Schedule'!$C$18,'Dockage Schedule'!$M$17,'Yield &amp; Quality'!O27&lt;'Dockage Schedule'!$C$19,'Dockage Schedule'!$M$18,'Yield &amp; Quality'!O27&lt;'Dockage Schedule'!$C$20,'Dockage Schedule'!$M$19,'Yield &amp; Quality'!O27&lt;'Dockage Schedule'!$C$21,'Dockage Schedule'!$M$20,'Yield &amp; Quality'!O27&lt;'Dockage Schedule'!$C$22,'Dockage Schedule'!$M$21,'Yield &amp; Quality'!O27&lt;'Dockage Schedule'!$C$23,'Dockage Schedule'!$M$22,'Yield &amp; Quality'!O27&lt;'Dockage Schedule'!$C$24,'Dockage Schedule'!$M$23,'Yield &amp; Quality'!O27&gt;='Dockage Schedule'!F33,'Dockage Schedule'!P33)</f>
        <v>-0.03</v>
      </c>
      <c r="Q32" s="66">
        <f>(('Yield &amp; Quality'!G27*((100-'Partial Returns'!G32)/100))*($C$3+L32))+($C$4*'Yield &amp; Quality'!AA27)</f>
        <v>829.72321262250148</v>
      </c>
      <c r="R32" s="7">
        <f>(('Yield &amp; Quality'!H27*((100-'Partial Returns'!H32)/100))*($C$3+M32))+($C$4*'Yield &amp; Quality'!AB27)</f>
        <v>878.54115550617803</v>
      </c>
      <c r="S32" s="7">
        <f>(('Yield &amp; Quality'!I27*((100-'Partial Returns'!I32)/100))*($C$3+N32))+($C$4*'Yield &amp; Quality'!AC27)</f>
        <v>1177.0603271053556</v>
      </c>
      <c r="T32" s="8">
        <f>(('Yield &amp; Quality'!J27*((100-'Partial Returns'!J32)/100))*($C$3+O32))+($C$4*'Yield &amp; Quality'!AD27)</f>
        <v>978.09268732979695</v>
      </c>
      <c r="U32" s="5"/>
      <c r="V32" s="66" cm="1">
        <f t="array" ref="V32">_xlfn.IFS('Yield &amp; Quality'!B27='Treatment Costs'!$A$3,'Treatment Costs'!$K$3,'Yield &amp; Quality'!B27='Treatment Costs'!$A$4,'Treatment Costs'!$K$4,'Yield &amp; Quality'!B27='Treatment Costs'!$A$5,'Treatment Costs'!$K$5,'Yield &amp; Quality'!B27='Treatment Costs'!$A$6,'Treatment Costs'!$K$6,'Yield &amp; Quality'!B27='Treatment Costs'!$A$7,'Treatment Costs'!$K$7,'Yield &amp; Quality'!B27='Treatment Costs'!$A$8,'Treatment Costs'!$K$8,'Yield &amp; Quality'!B27='Treatment Costs'!$A$9,'Treatment Costs'!$K$9,'Yield &amp; Quality'!B27='Treatment Costs'!$A$10,'Treatment Costs'!$K$10,'Yield &amp; Quality'!B27='Treatment Costs'!$A$11,'Treatment Costs'!$K$11,'Yield &amp; Quality'!B27='Treatment Costs'!$A$12,'Treatment Costs'!$K$12,'Yield &amp; Quality'!B27='Treatment Costs'!$A$13,'Treatment Costs'!$K$13,'Yield &amp; Quality'!B27='Treatment Costs'!$A$14,'Treatment Costs'!$K$14,'Yield &amp; Quality'!B27='Treatment Costs'!$A$15,'Treatment Costs'!$K$15,'Yield &amp; Quality'!B27='Treatment Costs'!$A$16,'Treatment Costs'!$K$16)</f>
        <v>114.01785714285714</v>
      </c>
      <c r="W32" s="7" cm="1">
        <f t="array" ref="W32">_xlfn.IFS('Yield &amp; Quality'!C27='Treatment Costs'!$A$3,'Treatment Costs'!$W$3,'Yield &amp; Quality'!C27='Treatment Costs'!$A$4,'Treatment Costs'!$W$4,'Yield &amp; Quality'!C27='Treatment Costs'!$A$5,'Treatment Costs'!$W$5,'Yield &amp; Quality'!C27='Treatment Costs'!$A$6,'Treatment Costs'!$W$6,'Yield &amp; Quality'!C27='Treatment Costs'!$A$7,'Treatment Costs'!$W$7,'Yield &amp; Quality'!C27='Treatment Costs'!$A$8,'Treatment Costs'!$W$8,'Yield &amp; Quality'!C27='Treatment Costs'!$A$9,'Treatment Costs'!$W$9,'Yield &amp; Quality'!C27='Treatment Costs'!$A$10,'Treatment Costs'!$W$10,'Yield &amp; Quality'!C27='Treatment Costs'!$A$11,'Treatment Costs'!$W$11,'Yield &amp; Quality'!C27='Treatment Costs'!$A$12,'Treatment Costs'!$W$12,'Yield &amp; Quality'!C27='Treatment Costs'!$A$13,'Treatment Costs'!$W$13,'Yield &amp; Quality'!C27='Treatment Costs'!$A$14,'Treatment Costs'!$W$14,'Yield &amp; Quality'!C27='Treatment Costs'!$A$15,'Treatment Costs'!$W$15,'Yield &amp; Quality'!C27='Treatment Costs'!$A$16,'Treatment Costs'!$W$16)</f>
        <v>155.79642857142858</v>
      </c>
      <c r="X32" s="7" cm="1">
        <f t="array" ref="X32">_xlfn.IFS('Yield &amp; Quality'!D27='Treatment Costs'!$A$3,'Treatment Costs'!$K$3,'Yield &amp; Quality'!D27='Treatment Costs'!$A$4,'Treatment Costs'!$K$4,'Yield &amp; Quality'!D27='Treatment Costs'!$A$5,'Treatment Costs'!$K$5,'Yield &amp; Quality'!D27='Treatment Costs'!$A$6,'Treatment Costs'!$K$6,'Yield &amp; Quality'!D27='Treatment Costs'!$A$7,'Treatment Costs'!$K$7,'Yield &amp; Quality'!D27='Treatment Costs'!$A$8,'Treatment Costs'!$K$8,'Yield &amp; Quality'!D27='Treatment Costs'!$A$9,'Treatment Costs'!$K$9,'Yield &amp; Quality'!D27='Treatment Costs'!$A$10,'Treatment Costs'!$K$10,'Yield &amp; Quality'!D27='Treatment Costs'!$A$11,'Treatment Costs'!$K$11,'Yield &amp; Quality'!D27='Treatment Costs'!$A$12,'Treatment Costs'!$K$12,'Yield &amp; Quality'!D27='Treatment Costs'!$A$13,'Treatment Costs'!$K$13,'Yield &amp; Quality'!D27='Treatment Costs'!$A$14,'Treatment Costs'!$K$14,'Yield &amp; Quality'!D27='Treatment Costs'!$A$15,'Treatment Costs'!$K$15,'Yield &amp; Quality'!D27='Treatment Costs'!$A$16,'Treatment Costs'!$K$16)</f>
        <v>162.64017857142858</v>
      </c>
      <c r="Y32" s="8" cm="1">
        <f t="array" ref="Y32">_xlfn.IFS('Yield &amp; Quality'!E27='Treatment Costs'!$A$3,'Treatment Costs'!$W$3,'Yield &amp; Quality'!E27='Treatment Costs'!$A$4,'Treatment Costs'!$W$4,'Yield &amp; Quality'!E27='Treatment Costs'!$A$5,'Treatment Costs'!$W$5,'Yield &amp; Quality'!E27='Treatment Costs'!$A$6,'Treatment Costs'!$W$6,'Yield &amp; Quality'!E27='Treatment Costs'!$A$7,'Treatment Costs'!$W$7,'Yield &amp; Quality'!E27='Treatment Costs'!$A$8,'Treatment Costs'!$W$8,'Yield &amp; Quality'!E27='Treatment Costs'!$A$9,'Treatment Costs'!$W$9,'Yield &amp; Quality'!E27='Treatment Costs'!$A$10,'Treatment Costs'!$W$10,'Yield &amp; Quality'!E27='Treatment Costs'!$A$11,'Treatment Costs'!$W$11,'Yield &amp; Quality'!E27='Treatment Costs'!$A$12,'Treatment Costs'!$W$12,'Yield &amp; Quality'!E27='Treatment Costs'!$A$13,'Treatment Costs'!$W$13,'Yield &amp; Quality'!E27='Treatment Costs'!$A$14,'Treatment Costs'!$W$14,'Yield &amp; Quality'!E27='Treatment Costs'!$A$15,'Treatment Costs'!$W$15,'Yield &amp; Quality'!E27='Treatment Costs'!$A$16,'Treatment Costs'!$W$16)</f>
        <v>155.79642857142858</v>
      </c>
      <c r="AA32" s="66">
        <f>(('Yield &amp; Quality'!G27*((100-'Partial Returns'!G32)/100))*($C$3+L32))+($C$4*'Yield &amp; Quality'!AA27)-V32</f>
        <v>715.70535547964437</v>
      </c>
      <c r="AB32" s="7">
        <f>(('Yield &amp; Quality'!H27*((100-'Partial Returns'!H32)/100))*($C$3+M32))+($C$4*'Yield &amp; Quality'!AB27)-W32</f>
        <v>722.74472693474945</v>
      </c>
      <c r="AC32" s="7">
        <f>(('Yield &amp; Quality'!I27*((100-'Partial Returns'!I32)/100))*($C$3+N32))+($C$4*'Yield &amp; Quality'!AC27)-X32</f>
        <v>1014.420148533927</v>
      </c>
      <c r="AD32" s="8">
        <f>(('Yield &amp; Quality'!J27*((100-'Partial Returns'!J32)/100))*($C$3+O32))+($C$4*'Yield &amp; Quality'!AD27)-Y32</f>
        <v>822.29625875836837</v>
      </c>
    </row>
    <row r="33" spans="1:30" x14ac:dyDescent="0.25">
      <c r="A33">
        <v>4.4000000000000004</v>
      </c>
      <c r="B33" s="66">
        <f>($C$3*'Yield &amp; Quality'!G28)+($C$4*'Yield &amp; Quality'!AA28)</f>
        <v>837.32293858668618</v>
      </c>
      <c r="C33" s="7">
        <f>($C$3*'Yield &amp; Quality'!H28)+($C$4*'Yield &amp; Quality'!AB28)</f>
        <v>900.39968278101321</v>
      </c>
      <c r="D33" s="7">
        <f>($C$3*'Yield &amp; Quality'!I28)+($C$4*'Yield &amp; Quality'!AC28)</f>
        <v>1132.3024782609691</v>
      </c>
      <c r="E33" s="8">
        <f>($C$3*'Yield &amp; Quality'!J28)+($C$4*'Yield &amp; Quality'!AD28)</f>
        <v>1061.3142511917563</v>
      </c>
      <c r="G33" s="61" cm="1">
        <f t="array" ref="G33">_xlfn.IFS('Yield &amp; Quality'!L28&lt;'Dockage Schedule'!$C$29,0,'Yield &amp; Quality'!L28&lt;'Dockage Schedule'!$C$30,'Dockage Schedule'!$M$29,'Yield &amp; Quality'!L28&lt;'Dockage Schedule'!$C$31,'Dockage Schedule'!$M$30,'Yield &amp; Quality'!L28&lt;'Dockage Schedule'!$C$32,'Dockage Schedule'!$M$31,'Yield &amp; Quality'!L28&lt;'Dockage Schedule'!$C$33,'Dockage Schedule'!$M$32,'Yield &amp; Quality'!L28&lt;'Dockage Schedule'!$C$34,'Dockage Schedule'!$M$33,'Yield &amp; Quality'!L28&lt;'Dockage Schedule'!$C$35,'Dockage Schedule'!$M$34,'Yield &amp; Quality'!L28&lt;'Dockage Schedule'!$C$36,'Dockage Schedule'!$M$35,'Yield &amp; Quality'!L28&lt;'Dockage Schedule'!$C$37,'Dockage Schedule'!$M$36,'Yield &amp; Quality'!L28&lt;'Dockage Schedule'!$C$38,'Dockage Schedule'!$M$37,'Yield &amp; Quality'!L28&lt;'Dockage Schedule'!$C$39,'Dockage Schedule'!$M$38,'Yield &amp; Quality'!L28&lt;'Dockage Schedule'!$C$40,'Dockage Schedule'!$M$39,'Yield &amp; Quality'!L28&lt;'Dockage Schedule'!$C$41,'Dockage Schedule'!$M$40,'Yield &amp; Quality'!L28&lt;'Dockage Schedule'!$C$42,'Dockage Schedule'!$M$41,'Yield &amp; Quality'!L28&lt;'Dockage Schedule'!$C$43,'Dockage Schedule'!$M$42,'Yield &amp; Quality'!L28&lt;'Dockage Schedule'!$C$44,'Dockage Schedule'!$M$43,'Yield &amp; Quality'!L28&lt;'Dockage Schedule'!$C$45,'Dockage Schedule'!$M$44,'Yield &amp; Quality'!L28&lt;'Dockage Schedule'!$C$46,'Dockage Schedule'!$M$45,'Yield &amp; Quality'!L28&lt;'Dockage Schedule'!$C$47,'Dockage Schedule'!$M$46,'Yield &amp; Quality'!L28&lt;'Dockage Schedule'!$C$48,'Dockage Schedule'!$M$47,'Yield &amp; Quality'!L28&lt;'Dockage Schedule'!$C$49,'Dockage Schedule'!M58,'Yield &amp; Quality'!L28&gt;='Dockage Schedule'!$C$49,'Dockage Schedule'!$M$49)</f>
        <v>0</v>
      </c>
      <c r="H33" cm="1">
        <f t="array" ref="H33">_xlfn.IFS('Yield &amp; Quality'!M28&lt;'Dockage Schedule'!$C$29,0,'Yield &amp; Quality'!M28&lt;'Dockage Schedule'!$C$30,'Dockage Schedule'!$M$29,'Yield &amp; Quality'!M28&lt;'Dockage Schedule'!$C$31,'Dockage Schedule'!$M$30,'Yield &amp; Quality'!M28&lt;'Dockage Schedule'!$C$32,'Dockage Schedule'!$M$31,'Yield &amp; Quality'!M28&lt;'Dockage Schedule'!$C$33,'Dockage Schedule'!$M$32,'Yield &amp; Quality'!M28&lt;'Dockage Schedule'!$C$34,'Dockage Schedule'!$M$33,'Yield &amp; Quality'!M28&lt;'Dockage Schedule'!$C$35,'Dockage Schedule'!$M$34,'Yield &amp; Quality'!M28&lt;'Dockage Schedule'!$C$36,'Dockage Schedule'!$M$35,'Yield &amp; Quality'!M28&lt;'Dockage Schedule'!$C$37,'Dockage Schedule'!$M$36,'Yield &amp; Quality'!M28&lt;'Dockage Schedule'!$C$38,'Dockage Schedule'!$M$37,'Yield &amp; Quality'!M28&lt;'Dockage Schedule'!$C$39,'Dockage Schedule'!$M$38,'Yield &amp; Quality'!M28&lt;'Dockage Schedule'!$C$40,'Dockage Schedule'!$M$39,'Yield &amp; Quality'!M28&lt;'Dockage Schedule'!$C$41,'Dockage Schedule'!$M$40,'Yield &amp; Quality'!M28&lt;'Dockage Schedule'!$C$42,'Dockage Schedule'!$M$41,'Yield &amp; Quality'!M28&lt;'Dockage Schedule'!$C$43,'Dockage Schedule'!$M$42,'Yield &amp; Quality'!M28&lt;'Dockage Schedule'!$C$44,'Dockage Schedule'!$M$43,'Yield &amp; Quality'!M28&lt;'Dockage Schedule'!$C$45,'Dockage Schedule'!$M$44,'Yield &amp; Quality'!M28&lt;'Dockage Schedule'!$C$46,'Dockage Schedule'!$M$45,'Yield &amp; Quality'!M28&lt;'Dockage Schedule'!$C$47,'Dockage Schedule'!$M$46,'Yield &amp; Quality'!M28&lt;'Dockage Schedule'!$C$48,'Dockage Schedule'!$M$47,'Yield &amp; Quality'!M28&lt;'Dockage Schedule'!$C$49,'Dockage Schedule'!N58,'Yield &amp; Quality'!M28&gt;='Dockage Schedule'!$C$49,'Dockage Schedule'!$M$49)</f>
        <v>0</v>
      </c>
      <c r="I33" cm="1">
        <f t="array" ref="I33">_xlfn.IFS('Yield &amp; Quality'!N28&lt;'Dockage Schedule'!$C$29,0,'Yield &amp; Quality'!N28&lt;'Dockage Schedule'!$C$30,'Dockage Schedule'!$M$29,'Yield &amp; Quality'!N28&lt;'Dockage Schedule'!$C$31,'Dockage Schedule'!$M$30,'Yield &amp; Quality'!N28&lt;'Dockage Schedule'!$C$32,'Dockage Schedule'!$M$31,'Yield &amp; Quality'!N28&lt;'Dockage Schedule'!$C$33,'Dockage Schedule'!$M$32,'Yield &amp; Quality'!N28&lt;'Dockage Schedule'!$C$34,'Dockage Schedule'!$M$33,'Yield &amp; Quality'!N28&lt;'Dockage Schedule'!$C$35,'Dockage Schedule'!$M$34,'Yield &amp; Quality'!N28&lt;'Dockage Schedule'!$C$36,'Dockage Schedule'!$M$35,'Yield &amp; Quality'!N28&lt;'Dockage Schedule'!$C$37,'Dockage Schedule'!$M$36,'Yield &amp; Quality'!N28&lt;'Dockage Schedule'!$C$38,'Dockage Schedule'!$M$37,'Yield &amp; Quality'!N28&lt;'Dockage Schedule'!$C$39,'Dockage Schedule'!$M$38,'Yield &amp; Quality'!N28&lt;'Dockage Schedule'!$C$40,'Dockage Schedule'!$M$39,'Yield &amp; Quality'!N28&lt;'Dockage Schedule'!$C$41,'Dockage Schedule'!$M$40,'Yield &amp; Quality'!N28&lt;'Dockage Schedule'!$C$42,'Dockage Schedule'!$M$41,'Yield &amp; Quality'!N28&lt;'Dockage Schedule'!$C$43,'Dockage Schedule'!$M$42,'Yield &amp; Quality'!N28&lt;'Dockage Schedule'!$C$44,'Dockage Schedule'!$M$43,'Yield &amp; Quality'!N28&lt;'Dockage Schedule'!$C$45,'Dockage Schedule'!$M$44,'Yield &amp; Quality'!N28&lt;'Dockage Schedule'!$C$46,'Dockage Schedule'!$M$45,'Yield &amp; Quality'!N28&lt;'Dockage Schedule'!$C$47,'Dockage Schedule'!$M$46,'Yield &amp; Quality'!N28&lt;'Dockage Schedule'!$C$48,'Dockage Schedule'!$M$47,'Yield &amp; Quality'!N28&lt;'Dockage Schedule'!$C$49,'Dockage Schedule'!O58,'Yield &amp; Quality'!N28&gt;='Dockage Schedule'!$C$49,'Dockage Schedule'!$M$49)</f>
        <v>0</v>
      </c>
      <c r="J33" s="62" cm="1">
        <f t="array" ref="J33">_xlfn.IFS('Yield &amp; Quality'!O28&lt;'Dockage Schedule'!$C$29,0,'Yield &amp; Quality'!O28&lt;'Dockage Schedule'!$C$30,'Dockage Schedule'!$M$29,'Yield &amp; Quality'!O28&lt;'Dockage Schedule'!$C$31,'Dockage Schedule'!$M$30,'Yield &amp; Quality'!O28&lt;'Dockage Schedule'!$C$32,'Dockage Schedule'!$M$31,'Yield &amp; Quality'!O28&lt;'Dockage Schedule'!$C$33,'Dockage Schedule'!$M$32,'Yield &amp; Quality'!O28&lt;'Dockage Schedule'!$C$34,'Dockage Schedule'!$M$33,'Yield &amp; Quality'!O28&lt;'Dockage Schedule'!$C$35,'Dockage Schedule'!$M$34,'Yield &amp; Quality'!O28&lt;'Dockage Schedule'!$C$36,'Dockage Schedule'!$M$35,'Yield &amp; Quality'!O28&lt;'Dockage Schedule'!$C$37,'Dockage Schedule'!$M$36,'Yield &amp; Quality'!O28&lt;'Dockage Schedule'!$C$38,'Dockage Schedule'!$M$37,'Yield &amp; Quality'!O28&lt;'Dockage Schedule'!$C$39,'Dockage Schedule'!$M$38,'Yield &amp; Quality'!O28&lt;'Dockage Schedule'!$C$40,'Dockage Schedule'!$M$39,'Yield &amp; Quality'!O28&lt;'Dockage Schedule'!$C$41,'Dockage Schedule'!$M$40,'Yield &amp; Quality'!O28&lt;'Dockage Schedule'!$C$42,'Dockage Schedule'!$M$41,'Yield &amp; Quality'!O28&lt;'Dockage Schedule'!$C$43,'Dockage Schedule'!$M$42,'Yield &amp; Quality'!O28&lt;'Dockage Schedule'!$C$44,'Dockage Schedule'!$M$43,'Yield &amp; Quality'!O28&lt;'Dockage Schedule'!$C$45,'Dockage Schedule'!$M$44,'Yield &amp; Quality'!O28&lt;'Dockage Schedule'!$C$46,'Dockage Schedule'!$M$45,'Yield &amp; Quality'!O28&lt;'Dockage Schedule'!$C$47,'Dockage Schedule'!$M$46,'Yield &amp; Quality'!O28&lt;'Dockage Schedule'!$C$48,'Dockage Schedule'!$M$47,'Yield &amp; Quality'!O28&lt;'Dockage Schedule'!$C$49,'Dockage Schedule'!P58,'Yield &amp; Quality'!O28&gt;='Dockage Schedule'!$C$49,'Dockage Schedule'!$M$49)</f>
        <v>0</v>
      </c>
      <c r="L33" s="67" cm="1">
        <f t="array" ref="L33">_xlfn.IFS('Yield &amp; Quality'!Q28&gt;='Dockage Schedule'!$P$4,'Dockage Schedule'!$AA$4,'Yield &amp; Quality'!Q28&gt;='Dockage Schedule'!$P$5,'Dockage Schedule'!$AA$5,'Yield &amp; Quality'!Q28&gt;='Dockage Schedule'!$P$6,'Dockage Schedule'!$AA$6,'Yield &amp; Quality'!Q28&gt;='Dockage Schedule'!$P$7,'Dockage Schedule'!$AA$7,'Yield &amp; Quality'!Q28&gt;='Dockage Schedule'!$P$8,'Dockage Schedule'!$AA$8,'Yield &amp; Quality'!Q28&gt;='Dockage Schedule'!$P$9,'Dockage Schedule'!$AA$9,'Yield &amp; Quality'!Q28&gt;='Dockage Schedule'!$P$10,'Dockage Schedule'!$AA$10,'Yield &amp; Quality'!Q28&gt;='Dockage Schedule'!$P$11,'Dockage Schedule'!$AA$11,'Yield &amp; Quality'!Q28&gt;='Dockage Schedule'!$P$12,'Dockage Schedule'!$AA$12,'Yield &amp; Quality'!Q28&gt;='Dockage Schedule'!$P$13,'Dockage Schedule'!$AA$13,'Yield &amp; Quality'!Q28&gt;='Dockage Schedule'!$P$14,'Dockage Schedule'!$AA$14,'Yield &amp; Quality'!Q28&gt;='Dockage Schedule'!$P$15,'Dockage Schedule'!$AA$15,'Yield &amp; Quality'!Q28&gt;='Dockage Schedule'!$P$16,'Dockage Schedule'!$AA$16,'Yield &amp; Quality'!Q28&gt;='Dockage Schedule'!$P$17,'Dockage Schedule'!$AA$17,'Yield &amp; Quality'!Q28&gt;='Dockage Schedule'!$P$18,'Dockage Schedule'!$AA$18,'Yield &amp; Quality'!Q28&gt;='Dockage Schedule'!$P$19,'Dockage Schedule'!$AA$19,'Yield &amp; Quality'!Q28&gt;='Dockage Schedule'!$P$20,'Dockage Schedule'!$AA$20,'Yield &amp; Quality'!Q28&gt;='Dockage Schedule'!$P$21,'Dockage Schedule'!$AA$21,'Yield &amp; Quality'!Q28&gt;='Dockage Schedule'!$P$22,'Dockage Schedule'!$AA$22,'Yield &amp; Quality'!Q28&gt;='Dockage Schedule'!$P$23,'Dockage Schedule'!$AA$23,'Yield &amp; Quality'!Q28&gt;='Dockage Schedule'!$P$24,'Dockage Schedule'!$AA$24,'Yield &amp; Quality'!Q28&gt;='Dockage Schedule'!$P$25,'Dockage Schedule'!$AA$25,'Yield &amp; Quality'!Q28&gt;='Dockage Schedule'!$P$26,'Dockage Schedule'!$AA$26,'Yield &amp; Quality'!Q28&gt;='Dockage Schedule'!$P$27,'Dockage Schedule'!$AA$27,'Yield &amp; Quality'!Q28&lt;'Dockage Schedule'!$P$27,'Dockage Schedule'!$AA$27)+_xlfn.IFS('Yield &amp; Quality'!V28&lt;'Dockage Schedule'!$AD$4,'Dockage Schedule'!$AN$3,'Yield &amp; Quality'!V28&lt;'Dockage Schedule'!$AD$5,'Dockage Schedule'!$AN$4,'Yield &amp; Quality'!V28&lt;'Dockage Schedule'!$AD$6,'Dockage Schedule'!$AN$5,'Yield &amp; Quality'!V28&lt;'Dockage Schedule'!$AD$7,'Dockage Schedule'!$AN$6,'Yield &amp; Quality'!V28&lt;'Dockage Schedule'!$AD$8,'Dockage Schedule'!$AN$7,'Yield &amp; Quality'!V28&lt;'Dockage Schedule'!$AD$9,'Dockage Schedule'!$AN$8,'Yield &amp; Quality'!V28&lt;'Dockage Schedule'!$AD$10,'Dockage Schedule'!$AN$9,'Yield &amp; Quality'!V28&lt;'Dockage Schedule'!$AD$11,'Dockage Schedule'!$AN$10,'Yield &amp; Quality'!V28&lt;'Dockage Schedule'!$AD$12,'Dockage Schedule'!$AN$11,'Yield &amp; Quality'!V28&lt;'Dockage Schedule'!$AD$13,'Dockage Schedule'!$AN$12,'Yield &amp; Quality'!V28&lt;'Dockage Schedule'!$AD$14,'Dockage Schedule'!$AN$13,'Yield &amp; Quality'!V28&lt;'Dockage Schedule'!$AD$15,'Dockage Schedule'!$AN$14,'Yield &amp; Quality'!V28&lt;'Dockage Schedule'!$AD$16,'Dockage Schedule'!$AN$15,'Yield &amp; Quality'!V28&lt;'Dockage Schedule'!$AD$17,'Dockage Schedule'!$AN$16,'Yield &amp; Quality'!V28&lt;'Dockage Schedule'!$AD$18,'Dockage Schedule'!$AN$17,'Yield &amp; Quality'!V28&lt;'Dockage Schedule'!$AD$19,'Dockage Schedule'!$AN$18,'Yield &amp; Quality'!V28&lt;'Dockage Schedule'!$AD$20,'Dockage Schedule'!$AN$19,'Yield &amp; Quality'!V28&lt;'Dockage Schedule'!$AD$21,'Dockage Schedule'!$AN$20,'Yield &amp; Quality'!V28&lt;'Dockage Schedule'!$AD$21,'Dockage Schedule'!$AN$22,'Yield &amp; Quality'!V28&lt;'Dockage Schedule'!$AD$22,'Dockage Schedule'!$AN$23,'Yield &amp; Quality'!V28&lt;'Dockage Schedule'!$AD$24,'Dockage Schedule'!$AN$24,'Yield &amp; Quality'!V28&lt;'Dockage Schedule'!$AD$25,'Dockage Schedule'!$AN$24,'Yield &amp; Quality'!V28&gt;='Dockage Schedule'!$AD$25,-500)-_xlfn.IFS('Yield &amp; Quality'!L28&lt;'Dockage Schedule'!$C$4,0,'Yield &amp; Quality'!L28&lt;'Dockage Schedule'!$C$5,'Dockage Schedule'!$M$4,'Yield &amp; Quality'!L28&lt;'Dockage Schedule'!$C$6,'Dockage Schedule'!$M$5,'Yield &amp; Quality'!L28&lt;'Dockage Schedule'!$C$6,'Dockage Schedule'!$M$7,'Yield &amp; Quality'!L28&lt;'Dockage Schedule'!$C$7,'Dockage Schedule'!$M$8,'Yield &amp; Quality'!L28&lt;'Dockage Schedule'!$C$8,'Dockage Schedule'!$M$9,'Yield &amp; Quality'!L28&lt;'Dockage Schedule'!$C$10,'Dockage Schedule'!$M$9,'Yield &amp; Quality'!L28&lt;'Dockage Schedule'!$C$10,'Dockage Schedule'!$M$11,'Yield &amp; Quality'!L28&lt;'Dockage Schedule'!$C$12,'Dockage Schedule'!$M$11,'Yield &amp; Quality'!L28&lt;'Dockage Schedule'!$C$13,'Dockage Schedule'!$M$12,'Yield &amp; Quality'!L28&lt;'Dockage Schedule'!$C$14,'Dockage Schedule'!$M$13,'Yield &amp; Quality'!L28&lt;'Dockage Schedule'!$C$15,'Dockage Schedule'!$M$14,'Yield &amp; Quality'!L28&lt;'Dockage Schedule'!$C$16,'Dockage Schedule'!$M$15,'Yield &amp; Quality'!L28&lt;'Dockage Schedule'!$C$17,'Dockage Schedule'!$M$16,'Yield &amp; Quality'!L28&lt;'Dockage Schedule'!$C$18,'Dockage Schedule'!$M$17,'Yield &amp; Quality'!L28&lt;'Dockage Schedule'!$C$19,'Dockage Schedule'!$M$18,'Yield &amp; Quality'!L28&lt;'Dockage Schedule'!$C$20,'Dockage Schedule'!$M$19,'Yield &amp; Quality'!L28&lt;'Dockage Schedule'!$C$21,'Dockage Schedule'!$M$20,'Yield &amp; Quality'!L28&lt;'Dockage Schedule'!$C$22,'Dockage Schedule'!$M$21,'Yield &amp; Quality'!L28&lt;'Dockage Schedule'!$C$23,'Dockage Schedule'!$M$22,'Yield &amp; Quality'!L28&lt;'Dockage Schedule'!$C$24,'Dockage Schedule'!$M$23,'Yield &amp; Quality'!L28&gt;='Dockage Schedule'!C34,'Dockage Schedule'!M34)</f>
        <v>-0.49</v>
      </c>
      <c r="M33" s="29" cm="1">
        <f t="array" ref="M33">_xlfn.IFS('Yield &amp; Quality'!R28&gt;='Dockage Schedule'!$P$4,'Dockage Schedule'!$AA$4,'Yield &amp; Quality'!R28&gt;='Dockage Schedule'!$P$5,'Dockage Schedule'!$AA$5,'Yield &amp; Quality'!R28&gt;='Dockage Schedule'!$P$6,'Dockage Schedule'!$AA$6,'Yield &amp; Quality'!R28&gt;='Dockage Schedule'!$P$7,'Dockage Schedule'!$AA$7,'Yield &amp; Quality'!R28&gt;='Dockage Schedule'!$P$8,'Dockage Schedule'!$AA$8,'Yield &amp; Quality'!R28&gt;='Dockage Schedule'!$P$9,'Dockage Schedule'!$AA$9,'Yield &amp; Quality'!R28&gt;='Dockage Schedule'!$P$10,'Dockage Schedule'!$AA$10,'Yield &amp; Quality'!R28&gt;='Dockage Schedule'!$P$11,'Dockage Schedule'!$AA$11,'Yield &amp; Quality'!R28&gt;='Dockage Schedule'!$P$12,'Dockage Schedule'!$AA$12,'Yield &amp; Quality'!R28&gt;='Dockage Schedule'!$P$13,'Dockage Schedule'!$AA$13,'Yield &amp; Quality'!R28&gt;='Dockage Schedule'!$P$14,'Dockage Schedule'!$AA$14,'Yield &amp; Quality'!R28&gt;='Dockage Schedule'!$P$15,'Dockage Schedule'!$AA$15,'Yield &amp; Quality'!R28&gt;='Dockage Schedule'!$P$16,'Dockage Schedule'!$AA$16,'Yield &amp; Quality'!R28&gt;='Dockage Schedule'!$P$17,'Dockage Schedule'!$AA$17,'Yield &amp; Quality'!R28&gt;='Dockage Schedule'!$P$18,'Dockage Schedule'!$AA$18,'Yield &amp; Quality'!R28&gt;='Dockage Schedule'!$P$19,'Dockage Schedule'!$AA$19,'Yield &amp; Quality'!R28&gt;='Dockage Schedule'!$P$20,'Dockage Schedule'!$AA$20,'Yield &amp; Quality'!R28&gt;='Dockage Schedule'!$P$21,'Dockage Schedule'!$AA$21,'Yield &amp; Quality'!R28&gt;='Dockage Schedule'!$P$22,'Dockage Schedule'!$AA$22,'Yield &amp; Quality'!R28&gt;='Dockage Schedule'!$P$23,'Dockage Schedule'!$AA$23,'Yield &amp; Quality'!R28&gt;='Dockage Schedule'!$P$24,'Dockage Schedule'!$AA$24,'Yield &amp; Quality'!R28&gt;='Dockage Schedule'!$P$25,'Dockage Schedule'!$AA$25,'Yield &amp; Quality'!R28&gt;='Dockage Schedule'!$P$26,'Dockage Schedule'!$AA$26,'Yield &amp; Quality'!R28&gt;='Dockage Schedule'!$P$27,'Dockage Schedule'!$AA$27,'Yield &amp; Quality'!R28&lt;'Dockage Schedule'!$P$27,'Dockage Schedule'!$AA$27)+_xlfn.IFS('Yield &amp; Quality'!W28&lt;'Dockage Schedule'!$AD$4,'Dockage Schedule'!$AN$3,'Yield &amp; Quality'!W28&lt;'Dockage Schedule'!$AD$5,'Dockage Schedule'!$AN$4,'Yield &amp; Quality'!W28&lt;'Dockage Schedule'!$AD$6,'Dockage Schedule'!$AN$5,'Yield &amp; Quality'!W28&lt;'Dockage Schedule'!$AD$7,'Dockage Schedule'!$AN$6,'Yield &amp; Quality'!W28&lt;'Dockage Schedule'!$AD$8,'Dockage Schedule'!$AN$7,'Yield &amp; Quality'!W28&lt;'Dockage Schedule'!$AD$9,'Dockage Schedule'!$AN$8,'Yield &amp; Quality'!W28&lt;'Dockage Schedule'!$AD$10,'Dockage Schedule'!$AN$9,'Yield &amp; Quality'!W28&lt;'Dockage Schedule'!$AD$11,'Dockage Schedule'!$AN$10,'Yield &amp; Quality'!W28&lt;'Dockage Schedule'!$AD$12,'Dockage Schedule'!$AN$11,'Yield &amp; Quality'!W28&lt;'Dockage Schedule'!$AD$13,'Dockage Schedule'!$AN$12,'Yield &amp; Quality'!W28&lt;'Dockage Schedule'!$AD$14,'Dockage Schedule'!$AN$13,'Yield &amp; Quality'!W28&lt;'Dockage Schedule'!$AD$15,'Dockage Schedule'!$AN$14,'Yield &amp; Quality'!W28&lt;'Dockage Schedule'!$AD$16,'Dockage Schedule'!$AN$15,'Yield &amp; Quality'!W28&lt;'Dockage Schedule'!$AD$17,'Dockage Schedule'!$AN$16,'Yield &amp; Quality'!W28&lt;'Dockage Schedule'!$AD$18,'Dockage Schedule'!$AN$17,'Yield &amp; Quality'!W28&lt;'Dockage Schedule'!$AD$19,'Dockage Schedule'!$AN$18,'Yield &amp; Quality'!W28&lt;'Dockage Schedule'!$AD$20,'Dockage Schedule'!$AN$19,'Yield &amp; Quality'!W28&lt;'Dockage Schedule'!$AD$21,'Dockage Schedule'!$AN$20,'Yield &amp; Quality'!W28&lt;'Dockage Schedule'!$AD$21,'Dockage Schedule'!$AN$22,'Yield &amp; Quality'!W28&lt;'Dockage Schedule'!$AD$22,'Dockage Schedule'!$AN$23,'Yield &amp; Quality'!W28&lt;'Dockage Schedule'!$AD$24,'Dockage Schedule'!$AN$24,'Yield &amp; Quality'!W28&lt;'Dockage Schedule'!$AD$25,'Dockage Schedule'!$AN$24,'Yield &amp; Quality'!W28&gt;='Dockage Schedule'!$AD$25,-500)-_xlfn.IFS('Yield &amp; Quality'!M28&lt;'Dockage Schedule'!$C$4,0,'Yield &amp; Quality'!M28&lt;'Dockage Schedule'!$C$5,'Dockage Schedule'!$M$4,'Yield &amp; Quality'!M28&lt;'Dockage Schedule'!$C$6,'Dockage Schedule'!$M$5,'Yield &amp; Quality'!M28&lt;'Dockage Schedule'!$C$6,'Dockage Schedule'!$M$7,'Yield &amp; Quality'!M28&lt;'Dockage Schedule'!$C$7,'Dockage Schedule'!$M$8,'Yield &amp; Quality'!M28&lt;'Dockage Schedule'!$C$8,'Dockage Schedule'!$M$9,'Yield &amp; Quality'!M28&lt;'Dockage Schedule'!$C$10,'Dockage Schedule'!$M$9,'Yield &amp; Quality'!M28&lt;'Dockage Schedule'!$C$10,'Dockage Schedule'!$M$11,'Yield &amp; Quality'!M28&lt;'Dockage Schedule'!$C$12,'Dockage Schedule'!$M$11,'Yield &amp; Quality'!M28&lt;'Dockage Schedule'!$C$13,'Dockage Schedule'!$M$12,'Yield &amp; Quality'!M28&lt;'Dockage Schedule'!$C$14,'Dockage Schedule'!$M$13,'Yield &amp; Quality'!M28&lt;'Dockage Schedule'!$C$15,'Dockage Schedule'!$M$14,'Yield &amp; Quality'!M28&lt;'Dockage Schedule'!$C$16,'Dockage Schedule'!$M$15,'Yield &amp; Quality'!M28&lt;'Dockage Schedule'!$C$17,'Dockage Schedule'!$M$16,'Yield &amp; Quality'!M28&lt;'Dockage Schedule'!$C$18,'Dockage Schedule'!$M$17,'Yield &amp; Quality'!M28&lt;'Dockage Schedule'!$C$19,'Dockage Schedule'!$M$18,'Yield &amp; Quality'!M28&lt;'Dockage Schedule'!$C$20,'Dockage Schedule'!$M$19,'Yield &amp; Quality'!M28&lt;'Dockage Schedule'!$C$21,'Dockage Schedule'!$M$20,'Yield &amp; Quality'!M28&lt;'Dockage Schedule'!$C$22,'Dockage Schedule'!$M$21,'Yield &amp; Quality'!M28&lt;'Dockage Schedule'!$C$23,'Dockage Schedule'!$M$22,'Yield &amp; Quality'!M28&lt;'Dockage Schedule'!$C$24,'Dockage Schedule'!$M$23,'Yield &amp; Quality'!M28&gt;='Dockage Schedule'!D34,'Dockage Schedule'!N34)</f>
        <v>-0.03</v>
      </c>
      <c r="N33" s="29" cm="1">
        <f t="array" ref="N33">_xlfn.IFS('Yield &amp; Quality'!S28&gt;='Dockage Schedule'!$P$4,'Dockage Schedule'!$AA$4,'Yield &amp; Quality'!S28&gt;='Dockage Schedule'!$P$5,'Dockage Schedule'!$AA$5,'Yield &amp; Quality'!S28&gt;='Dockage Schedule'!$P$6,'Dockage Schedule'!$AA$6,'Yield &amp; Quality'!S28&gt;='Dockage Schedule'!$P$7,'Dockage Schedule'!$AA$7,'Yield &amp; Quality'!S28&gt;='Dockage Schedule'!$P$8,'Dockage Schedule'!$AA$8,'Yield &amp; Quality'!S28&gt;='Dockage Schedule'!$P$9,'Dockage Schedule'!$AA$9,'Yield &amp; Quality'!S28&gt;='Dockage Schedule'!$P$10,'Dockage Schedule'!$AA$10,'Yield &amp; Quality'!S28&gt;='Dockage Schedule'!$P$11,'Dockage Schedule'!$AA$11,'Yield &amp; Quality'!S28&gt;='Dockage Schedule'!$P$12,'Dockage Schedule'!$AA$12,'Yield &amp; Quality'!S28&gt;='Dockage Schedule'!$P$13,'Dockage Schedule'!$AA$13,'Yield &amp; Quality'!S28&gt;='Dockage Schedule'!$P$14,'Dockage Schedule'!$AA$14,'Yield &amp; Quality'!S28&gt;='Dockage Schedule'!$P$15,'Dockage Schedule'!$AA$15,'Yield &amp; Quality'!S28&gt;='Dockage Schedule'!$P$16,'Dockage Schedule'!$AA$16,'Yield &amp; Quality'!S28&gt;='Dockage Schedule'!$P$17,'Dockage Schedule'!$AA$17,'Yield &amp; Quality'!S28&gt;='Dockage Schedule'!$P$18,'Dockage Schedule'!$AA$18,'Yield &amp; Quality'!S28&gt;='Dockage Schedule'!$P$19,'Dockage Schedule'!$AA$19,'Yield &amp; Quality'!S28&gt;='Dockage Schedule'!$P$20,'Dockage Schedule'!$AA$20,'Yield &amp; Quality'!S28&gt;='Dockage Schedule'!$P$21,'Dockage Schedule'!$AA$21,'Yield &amp; Quality'!S28&gt;='Dockage Schedule'!$P$22,'Dockage Schedule'!$AA$22,'Yield &amp; Quality'!S28&gt;='Dockage Schedule'!$P$23,'Dockage Schedule'!$AA$23,'Yield &amp; Quality'!S28&gt;='Dockage Schedule'!$P$24,'Dockage Schedule'!$AA$24,'Yield &amp; Quality'!S28&gt;='Dockage Schedule'!$P$25,'Dockage Schedule'!$AA$25,'Yield &amp; Quality'!S28&gt;='Dockage Schedule'!$P$26,'Dockage Schedule'!$AA$26,'Yield &amp; Quality'!S28&gt;='Dockage Schedule'!$P$27,'Dockage Schedule'!$AA$27,'Yield &amp; Quality'!S28&lt;'Dockage Schedule'!$P$27,'Dockage Schedule'!$AA$27)+_xlfn.IFS('Yield &amp; Quality'!X28&lt;'Dockage Schedule'!$AD$4,'Dockage Schedule'!$AN$3,'Yield &amp; Quality'!X28&lt;'Dockage Schedule'!$AD$5,'Dockage Schedule'!$AN$4,'Yield &amp; Quality'!X28&lt;'Dockage Schedule'!$AD$6,'Dockage Schedule'!$AN$5,'Yield &amp; Quality'!X28&lt;'Dockage Schedule'!$AD$7,'Dockage Schedule'!$AN$6,'Yield &amp; Quality'!X28&lt;'Dockage Schedule'!$AD$8,'Dockage Schedule'!$AN$7,'Yield &amp; Quality'!X28&lt;'Dockage Schedule'!$AD$9,'Dockage Schedule'!$AN$8,'Yield &amp; Quality'!X28&lt;'Dockage Schedule'!$AD$10,'Dockage Schedule'!$AN$9,'Yield &amp; Quality'!X28&lt;'Dockage Schedule'!$AD$11,'Dockage Schedule'!$AN$10,'Yield &amp; Quality'!X28&lt;'Dockage Schedule'!$AD$12,'Dockage Schedule'!$AN$11,'Yield &amp; Quality'!X28&lt;'Dockage Schedule'!$AD$13,'Dockage Schedule'!$AN$12,'Yield &amp; Quality'!X28&lt;'Dockage Schedule'!$AD$14,'Dockage Schedule'!$AN$13,'Yield &amp; Quality'!X28&lt;'Dockage Schedule'!$AD$15,'Dockage Schedule'!$AN$14,'Yield &amp; Quality'!X28&lt;'Dockage Schedule'!$AD$16,'Dockage Schedule'!$AN$15,'Yield &amp; Quality'!X28&lt;'Dockage Schedule'!$AD$17,'Dockage Schedule'!$AN$16,'Yield &amp; Quality'!X28&lt;'Dockage Schedule'!$AD$18,'Dockage Schedule'!$AN$17,'Yield &amp; Quality'!X28&lt;'Dockage Schedule'!$AD$19,'Dockage Schedule'!$AN$18,'Yield &amp; Quality'!X28&lt;'Dockage Schedule'!$AD$20,'Dockage Schedule'!$AN$19,'Yield &amp; Quality'!X28&lt;'Dockage Schedule'!$AD$21,'Dockage Schedule'!$AN$20,'Yield &amp; Quality'!X28&lt;'Dockage Schedule'!$AD$21,'Dockage Schedule'!$AN$22,'Yield &amp; Quality'!X28&lt;'Dockage Schedule'!$AD$22,'Dockage Schedule'!$AN$23,'Yield &amp; Quality'!X28&lt;'Dockage Schedule'!$AD$24,'Dockage Schedule'!$AN$24,'Yield &amp; Quality'!X28&lt;'Dockage Schedule'!$AD$25,'Dockage Schedule'!$AN$24,'Yield &amp; Quality'!X28&gt;='Dockage Schedule'!$AD$25,-500)-_xlfn.IFS('Yield &amp; Quality'!N28&lt;'Dockage Schedule'!$C$4,0,'Yield &amp; Quality'!N28&lt;'Dockage Schedule'!$C$5,'Dockage Schedule'!$M$4,'Yield &amp; Quality'!N28&lt;'Dockage Schedule'!$C$6,'Dockage Schedule'!$M$5,'Yield &amp; Quality'!N28&lt;'Dockage Schedule'!$C$6,'Dockage Schedule'!$M$7,'Yield &amp; Quality'!N28&lt;'Dockage Schedule'!$C$7,'Dockage Schedule'!$M$8,'Yield &amp; Quality'!N28&lt;'Dockage Schedule'!$C$8,'Dockage Schedule'!$M$9,'Yield &amp; Quality'!N28&lt;'Dockage Schedule'!$C$10,'Dockage Schedule'!$M$9,'Yield &amp; Quality'!N28&lt;'Dockage Schedule'!$C$10,'Dockage Schedule'!$M$11,'Yield &amp; Quality'!N28&lt;'Dockage Schedule'!$C$12,'Dockage Schedule'!$M$11,'Yield &amp; Quality'!N28&lt;'Dockage Schedule'!$C$13,'Dockage Schedule'!$M$12,'Yield &amp; Quality'!N28&lt;'Dockage Schedule'!$C$14,'Dockage Schedule'!$M$13,'Yield &amp; Quality'!N28&lt;'Dockage Schedule'!$C$15,'Dockage Schedule'!$M$14,'Yield &amp; Quality'!N28&lt;'Dockage Schedule'!$C$16,'Dockage Schedule'!$M$15,'Yield &amp; Quality'!N28&lt;'Dockage Schedule'!$C$17,'Dockage Schedule'!$M$16,'Yield &amp; Quality'!N28&lt;'Dockage Schedule'!$C$18,'Dockage Schedule'!$M$17,'Yield &amp; Quality'!N28&lt;'Dockage Schedule'!$C$19,'Dockage Schedule'!$M$18,'Yield &amp; Quality'!N28&lt;'Dockage Schedule'!$C$20,'Dockage Schedule'!$M$19,'Yield &amp; Quality'!N28&lt;'Dockage Schedule'!$C$21,'Dockage Schedule'!$M$20,'Yield &amp; Quality'!N28&lt;'Dockage Schedule'!$C$22,'Dockage Schedule'!$M$21,'Yield &amp; Quality'!N28&lt;'Dockage Schedule'!$C$23,'Dockage Schedule'!$M$22,'Yield &amp; Quality'!N28&lt;'Dockage Schedule'!$C$24,'Dockage Schedule'!$M$23,'Yield &amp; Quality'!N28&gt;='Dockage Schedule'!E34,'Dockage Schedule'!O34)</f>
        <v>-0.09</v>
      </c>
      <c r="O33" s="68" cm="1">
        <f t="array" ref="O33">_xlfn.IFS('Yield &amp; Quality'!T28&gt;='Dockage Schedule'!$P$4,'Dockage Schedule'!$AA$4,'Yield &amp; Quality'!T28&gt;='Dockage Schedule'!$P$5,'Dockage Schedule'!$AA$5,'Yield &amp; Quality'!T28&gt;='Dockage Schedule'!$P$6,'Dockage Schedule'!$AA$6,'Yield &amp; Quality'!T28&gt;='Dockage Schedule'!$P$7,'Dockage Schedule'!$AA$7,'Yield &amp; Quality'!T28&gt;='Dockage Schedule'!$P$8,'Dockage Schedule'!$AA$8,'Yield &amp; Quality'!T28&gt;='Dockage Schedule'!$P$9,'Dockage Schedule'!$AA$9,'Yield &amp; Quality'!T28&gt;='Dockage Schedule'!$P$10,'Dockage Schedule'!$AA$10,'Yield &amp; Quality'!T28&gt;='Dockage Schedule'!$P$11,'Dockage Schedule'!$AA$11,'Yield &amp; Quality'!T28&gt;='Dockage Schedule'!$P$12,'Dockage Schedule'!$AA$12,'Yield &amp; Quality'!T28&gt;='Dockage Schedule'!$P$13,'Dockage Schedule'!$AA$13,'Yield &amp; Quality'!T28&gt;='Dockage Schedule'!$P$14,'Dockage Schedule'!$AA$14,'Yield &amp; Quality'!T28&gt;='Dockage Schedule'!$P$15,'Dockage Schedule'!$AA$15,'Yield &amp; Quality'!T28&gt;='Dockage Schedule'!$P$16,'Dockage Schedule'!$AA$16,'Yield &amp; Quality'!T28&gt;='Dockage Schedule'!$P$17,'Dockage Schedule'!$AA$17,'Yield &amp; Quality'!T28&gt;='Dockage Schedule'!$P$18,'Dockage Schedule'!$AA$18,'Yield &amp; Quality'!T28&gt;='Dockage Schedule'!$P$19,'Dockage Schedule'!$AA$19,'Yield &amp; Quality'!T28&gt;='Dockage Schedule'!$P$20,'Dockage Schedule'!$AA$20,'Yield &amp; Quality'!T28&gt;='Dockage Schedule'!$P$21,'Dockage Schedule'!$AA$21,'Yield &amp; Quality'!T28&gt;='Dockage Schedule'!$P$22,'Dockage Schedule'!$AA$22,'Yield &amp; Quality'!T28&gt;='Dockage Schedule'!$P$23,'Dockage Schedule'!$AA$23,'Yield &amp; Quality'!T28&gt;='Dockage Schedule'!$P$24,'Dockage Schedule'!$AA$24,'Yield &amp; Quality'!T28&gt;='Dockage Schedule'!$P$25,'Dockage Schedule'!$AA$25,'Yield &amp; Quality'!T28&gt;='Dockage Schedule'!$P$26,'Dockage Schedule'!$AA$26,'Yield &amp; Quality'!T28&gt;='Dockage Schedule'!$P$27,'Dockage Schedule'!$AA$27,'Yield &amp; Quality'!T28&lt;'Dockage Schedule'!$P$27,'Dockage Schedule'!$AA$27)+_xlfn.IFS('Yield &amp; Quality'!Y28&lt;'Dockage Schedule'!$AD$4,'Dockage Schedule'!$AN$3,'Yield &amp; Quality'!Y28&lt;'Dockage Schedule'!$AD$5,'Dockage Schedule'!$AN$4,'Yield &amp; Quality'!Y28&lt;'Dockage Schedule'!$AD$6,'Dockage Schedule'!$AN$5,'Yield &amp; Quality'!Y28&lt;'Dockage Schedule'!$AD$7,'Dockage Schedule'!$AN$6,'Yield &amp; Quality'!Y28&lt;'Dockage Schedule'!$AD$8,'Dockage Schedule'!$AN$7,'Yield &amp; Quality'!Y28&lt;'Dockage Schedule'!$AD$9,'Dockage Schedule'!$AN$8,'Yield &amp; Quality'!Y28&lt;'Dockage Schedule'!$AD$10,'Dockage Schedule'!$AN$9,'Yield &amp; Quality'!Y28&lt;'Dockage Schedule'!$AD$11,'Dockage Schedule'!$AN$10,'Yield &amp; Quality'!Y28&lt;'Dockage Schedule'!$AD$12,'Dockage Schedule'!$AN$11,'Yield &amp; Quality'!Y28&lt;'Dockage Schedule'!$AD$13,'Dockage Schedule'!$AN$12,'Yield &amp; Quality'!Y28&lt;'Dockage Schedule'!$AD$14,'Dockage Schedule'!$AN$13,'Yield &amp; Quality'!Y28&lt;'Dockage Schedule'!$AD$15,'Dockage Schedule'!$AN$14,'Yield &amp; Quality'!Y28&lt;'Dockage Schedule'!$AD$16,'Dockage Schedule'!$AN$15,'Yield &amp; Quality'!Y28&lt;'Dockage Schedule'!$AD$17,'Dockage Schedule'!$AN$16,'Yield &amp; Quality'!Y28&lt;'Dockage Schedule'!$AD$18,'Dockage Schedule'!$AN$17,'Yield &amp; Quality'!Y28&lt;'Dockage Schedule'!$AD$19,'Dockage Schedule'!$AN$18,'Yield &amp; Quality'!Y28&lt;'Dockage Schedule'!$AD$20,'Dockage Schedule'!$AN$19,'Yield &amp; Quality'!Y28&lt;'Dockage Schedule'!$AD$21,'Dockage Schedule'!$AN$20,'Yield &amp; Quality'!Y28&lt;'Dockage Schedule'!$AD$21,'Dockage Schedule'!$AN$22,'Yield &amp; Quality'!Y28&lt;'Dockage Schedule'!$AD$22,'Dockage Schedule'!$AN$23,'Yield &amp; Quality'!Y28&lt;'Dockage Schedule'!$AD$24,'Dockage Schedule'!$AN$24,'Yield &amp; Quality'!Y28&lt;'Dockage Schedule'!$AD$25,'Dockage Schedule'!$AN$24,'Yield &amp; Quality'!Y28&gt;='Dockage Schedule'!$AD$25,-500)-_xlfn.IFS('Yield &amp; Quality'!O28&lt;'Dockage Schedule'!$C$4,0,'Yield &amp; Quality'!O28&lt;'Dockage Schedule'!$C$5,'Dockage Schedule'!$M$4,'Yield &amp; Quality'!O28&lt;'Dockage Schedule'!$C$6,'Dockage Schedule'!$M$5,'Yield &amp; Quality'!O28&lt;'Dockage Schedule'!$C$6,'Dockage Schedule'!$M$7,'Yield &amp; Quality'!O28&lt;'Dockage Schedule'!$C$7,'Dockage Schedule'!$M$8,'Yield &amp; Quality'!O28&lt;'Dockage Schedule'!$C$8,'Dockage Schedule'!$M$9,'Yield &amp; Quality'!O28&lt;'Dockage Schedule'!$C$10,'Dockage Schedule'!$M$9,'Yield &amp; Quality'!O28&lt;'Dockage Schedule'!$C$10,'Dockage Schedule'!$M$11,'Yield &amp; Quality'!O28&lt;'Dockage Schedule'!$C$12,'Dockage Schedule'!$M$11,'Yield &amp; Quality'!O28&lt;'Dockage Schedule'!$C$13,'Dockage Schedule'!$M$12,'Yield &amp; Quality'!O28&lt;'Dockage Schedule'!$C$14,'Dockage Schedule'!$M$13,'Yield &amp; Quality'!O28&lt;'Dockage Schedule'!$C$15,'Dockage Schedule'!$M$14,'Yield &amp; Quality'!O28&lt;'Dockage Schedule'!$C$16,'Dockage Schedule'!$M$15,'Yield &amp; Quality'!O28&lt;'Dockage Schedule'!$C$17,'Dockage Schedule'!$M$16,'Yield &amp; Quality'!O28&lt;'Dockage Schedule'!$C$18,'Dockage Schedule'!$M$17,'Yield &amp; Quality'!O28&lt;'Dockage Schedule'!$C$19,'Dockage Schedule'!$M$18,'Yield &amp; Quality'!O28&lt;'Dockage Schedule'!$C$20,'Dockage Schedule'!$M$19,'Yield &amp; Quality'!O28&lt;'Dockage Schedule'!$C$21,'Dockage Schedule'!$M$20,'Yield &amp; Quality'!O28&lt;'Dockage Schedule'!$C$22,'Dockage Schedule'!$M$21,'Yield &amp; Quality'!O28&lt;'Dockage Schedule'!$C$23,'Dockage Schedule'!$M$22,'Yield &amp; Quality'!O28&lt;'Dockage Schedule'!$C$24,'Dockage Schedule'!$M$23,'Yield &amp; Quality'!O28&gt;='Dockage Schedule'!F34,'Dockage Schedule'!P34)</f>
        <v>-0.06</v>
      </c>
      <c r="Q33" s="66">
        <f>(('Yield &amp; Quality'!G28*((100-'Partial Returns'!G33)/100))*($C$3+L33))+($C$4*'Yield &amp; Quality'!AA28)</f>
        <v>804.70565690158617</v>
      </c>
      <c r="R33" s="7">
        <f>(('Yield &amp; Quality'!H28*((100-'Partial Returns'!H33)/100))*($C$3+M33))+($C$4*'Yield &amp; Quality'!AB28)</f>
        <v>897.44190886011324</v>
      </c>
      <c r="S33" s="7">
        <f>(('Yield &amp; Quality'!I28*((100-'Partial Returns'!I33)/100))*($C$3+N33))+($C$4*'Yield &amp; Quality'!AC28)</f>
        <v>1122.0008326509692</v>
      </c>
      <c r="T33" s="8">
        <f>(('Yield &amp; Quality'!J28*((100-'Partial Returns'!J33)/100))*($C$3+O33))+($C$4*'Yield &amp; Quality'!AD28)</f>
        <v>1054.9291441377563</v>
      </c>
      <c r="U33" s="5"/>
      <c r="V33" s="66" cm="1">
        <f t="array" ref="V33">_xlfn.IFS('Yield &amp; Quality'!B28='Treatment Costs'!$A$3,'Treatment Costs'!$K$3,'Yield &amp; Quality'!B28='Treatment Costs'!$A$4,'Treatment Costs'!$K$4,'Yield &amp; Quality'!B28='Treatment Costs'!$A$5,'Treatment Costs'!$K$5,'Yield &amp; Quality'!B28='Treatment Costs'!$A$6,'Treatment Costs'!$K$6,'Yield &amp; Quality'!B28='Treatment Costs'!$A$7,'Treatment Costs'!$K$7,'Yield &amp; Quality'!B28='Treatment Costs'!$A$8,'Treatment Costs'!$K$8,'Yield &amp; Quality'!B28='Treatment Costs'!$A$9,'Treatment Costs'!$K$9,'Yield &amp; Quality'!B28='Treatment Costs'!$A$10,'Treatment Costs'!$K$10,'Yield &amp; Quality'!B28='Treatment Costs'!$A$11,'Treatment Costs'!$K$11,'Yield &amp; Quality'!B28='Treatment Costs'!$A$12,'Treatment Costs'!$K$12,'Yield &amp; Quality'!B28='Treatment Costs'!$A$13,'Treatment Costs'!$K$13,'Yield &amp; Quality'!B28='Treatment Costs'!$A$14,'Treatment Costs'!$K$14,'Yield &amp; Quality'!B28='Treatment Costs'!$A$15,'Treatment Costs'!$K$15,'Yield &amp; Quality'!B28='Treatment Costs'!$A$16,'Treatment Costs'!$K$16)</f>
        <v>166.57767857142858</v>
      </c>
      <c r="W33" s="7" cm="1">
        <f t="array" ref="W33">_xlfn.IFS('Yield &amp; Quality'!C28='Treatment Costs'!$A$3,'Treatment Costs'!$W$3,'Yield &amp; Quality'!C28='Treatment Costs'!$A$4,'Treatment Costs'!$W$4,'Yield &amp; Quality'!C28='Treatment Costs'!$A$5,'Treatment Costs'!$W$5,'Yield &amp; Quality'!C28='Treatment Costs'!$A$6,'Treatment Costs'!$W$6,'Yield &amp; Quality'!C28='Treatment Costs'!$A$7,'Treatment Costs'!$W$7,'Yield &amp; Quality'!C28='Treatment Costs'!$A$8,'Treatment Costs'!$W$8,'Yield &amp; Quality'!C28='Treatment Costs'!$A$9,'Treatment Costs'!$W$9,'Yield &amp; Quality'!C28='Treatment Costs'!$A$10,'Treatment Costs'!$W$10,'Yield &amp; Quality'!C28='Treatment Costs'!$A$11,'Treatment Costs'!$W$11,'Yield &amp; Quality'!C28='Treatment Costs'!$A$12,'Treatment Costs'!$W$12,'Yield &amp; Quality'!C28='Treatment Costs'!$A$13,'Treatment Costs'!$W$13,'Yield &amp; Quality'!C28='Treatment Costs'!$A$14,'Treatment Costs'!$W$14,'Yield &amp; Quality'!C28='Treatment Costs'!$A$15,'Treatment Costs'!$W$15,'Yield &amp; Quality'!C28='Treatment Costs'!$A$16,'Treatment Costs'!$W$16)</f>
        <v>175.04642857142858</v>
      </c>
      <c r="X33" s="7" cm="1">
        <f t="array" ref="X33">_xlfn.IFS('Yield &amp; Quality'!D28='Treatment Costs'!$A$3,'Treatment Costs'!$K$3,'Yield &amp; Quality'!D28='Treatment Costs'!$A$4,'Treatment Costs'!$K$4,'Yield &amp; Quality'!D28='Treatment Costs'!$A$5,'Treatment Costs'!$K$5,'Yield &amp; Quality'!D28='Treatment Costs'!$A$6,'Treatment Costs'!$K$6,'Yield &amp; Quality'!D28='Treatment Costs'!$A$7,'Treatment Costs'!$K$7,'Yield &amp; Quality'!D28='Treatment Costs'!$A$8,'Treatment Costs'!$K$8,'Yield &amp; Quality'!D28='Treatment Costs'!$A$9,'Treatment Costs'!$K$9,'Yield &amp; Quality'!D28='Treatment Costs'!$A$10,'Treatment Costs'!$K$10,'Yield &amp; Quality'!D28='Treatment Costs'!$A$11,'Treatment Costs'!$K$11,'Yield &amp; Quality'!D28='Treatment Costs'!$A$12,'Treatment Costs'!$K$12,'Yield &amp; Quality'!D28='Treatment Costs'!$A$13,'Treatment Costs'!$K$13,'Yield &amp; Quality'!D28='Treatment Costs'!$A$14,'Treatment Costs'!$K$14,'Yield &amp; Quality'!D28='Treatment Costs'!$A$15,'Treatment Costs'!$K$15,'Yield &amp; Quality'!D28='Treatment Costs'!$A$16,'Treatment Costs'!$K$16)</f>
        <v>170.64285714285714</v>
      </c>
      <c r="Y33" s="8" cm="1">
        <f t="array" ref="Y33">_xlfn.IFS('Yield &amp; Quality'!E28='Treatment Costs'!$A$3,'Treatment Costs'!$W$3,'Yield &amp; Quality'!E28='Treatment Costs'!$A$4,'Treatment Costs'!$W$4,'Yield &amp; Quality'!E28='Treatment Costs'!$A$5,'Treatment Costs'!$W$5,'Yield &amp; Quality'!E28='Treatment Costs'!$A$6,'Treatment Costs'!$W$6,'Yield &amp; Quality'!E28='Treatment Costs'!$A$7,'Treatment Costs'!$W$7,'Yield &amp; Quality'!E28='Treatment Costs'!$A$8,'Treatment Costs'!$W$8,'Yield &amp; Quality'!E28='Treatment Costs'!$A$9,'Treatment Costs'!$W$9,'Yield &amp; Quality'!E28='Treatment Costs'!$A$10,'Treatment Costs'!$W$10,'Yield &amp; Quality'!E28='Treatment Costs'!$A$11,'Treatment Costs'!$W$11,'Yield &amp; Quality'!E28='Treatment Costs'!$A$12,'Treatment Costs'!$W$12,'Yield &amp; Quality'!E28='Treatment Costs'!$A$13,'Treatment Costs'!$W$13,'Yield &amp; Quality'!E28='Treatment Costs'!$A$14,'Treatment Costs'!$W$14,'Yield &amp; Quality'!E28='Treatment Costs'!$A$15,'Treatment Costs'!$W$15,'Yield &amp; Quality'!E28='Treatment Costs'!$A$16,'Treatment Costs'!$W$16)</f>
        <v>162.07767857142858</v>
      </c>
      <c r="AA33" s="66">
        <f>(('Yield &amp; Quality'!G28*((100-'Partial Returns'!G33)/100))*($C$3+L33))+($C$4*'Yield &amp; Quality'!AA28)-V33</f>
        <v>638.12797833015759</v>
      </c>
      <c r="AB33" s="7">
        <f>(('Yield &amp; Quality'!H28*((100-'Partial Returns'!H33)/100))*($C$3+M33))+($C$4*'Yield &amp; Quality'!AB28)-W33</f>
        <v>722.39548028868467</v>
      </c>
      <c r="AC33" s="7">
        <f>(('Yield &amp; Quality'!I28*((100-'Partial Returns'!I33)/100))*($C$3+N33))+($C$4*'Yield &amp; Quality'!AC28)-X33</f>
        <v>951.35797550811208</v>
      </c>
      <c r="AD33" s="8">
        <f>(('Yield &amp; Quality'!J28*((100-'Partial Returns'!J33)/100))*($C$3+O33))+($C$4*'Yield &amp; Quality'!AD28)-Y33</f>
        <v>892.85146556632776</v>
      </c>
    </row>
    <row r="34" spans="1:30" x14ac:dyDescent="0.25">
      <c r="A34">
        <v>4.5</v>
      </c>
      <c r="B34" s="66">
        <f>($C$3*'Yield &amp; Quality'!G29)+($C$4*'Yield &amp; Quality'!AA29)</f>
        <v>818.66402455297452</v>
      </c>
      <c r="C34" s="7">
        <f>($C$3*'Yield &amp; Quality'!H29)+($C$4*'Yield &amp; Quality'!AB29)</f>
        <v>914.04583959815545</v>
      </c>
      <c r="D34" s="7">
        <f>($C$3*'Yield &amp; Quality'!I29)+($C$4*'Yield &amp; Quality'!AC29)</f>
        <v>1164.1791290085698</v>
      </c>
      <c r="E34" s="8">
        <f>($C$3*'Yield &amp; Quality'!J29)+($C$4*'Yield &amp; Quality'!AD29)</f>
        <v>997.4337194115808</v>
      </c>
      <c r="G34" s="61" cm="1">
        <f t="array" ref="G34">_xlfn.IFS('Yield &amp; Quality'!L29&lt;'Dockage Schedule'!$C$29,0,'Yield &amp; Quality'!L29&lt;'Dockage Schedule'!$C$30,'Dockage Schedule'!$M$29,'Yield &amp; Quality'!L29&lt;'Dockage Schedule'!$C$31,'Dockage Schedule'!$M$30,'Yield &amp; Quality'!L29&lt;'Dockage Schedule'!$C$32,'Dockage Schedule'!$M$31,'Yield &amp; Quality'!L29&lt;'Dockage Schedule'!$C$33,'Dockage Schedule'!$M$32,'Yield &amp; Quality'!L29&lt;'Dockage Schedule'!$C$34,'Dockage Schedule'!$M$33,'Yield &amp; Quality'!L29&lt;'Dockage Schedule'!$C$35,'Dockage Schedule'!$M$34,'Yield &amp; Quality'!L29&lt;'Dockage Schedule'!$C$36,'Dockage Schedule'!$M$35,'Yield &amp; Quality'!L29&lt;'Dockage Schedule'!$C$37,'Dockage Schedule'!$M$36,'Yield &amp; Quality'!L29&lt;'Dockage Schedule'!$C$38,'Dockage Schedule'!$M$37,'Yield &amp; Quality'!L29&lt;'Dockage Schedule'!$C$39,'Dockage Schedule'!$M$38,'Yield &amp; Quality'!L29&lt;'Dockage Schedule'!$C$40,'Dockage Schedule'!$M$39,'Yield &amp; Quality'!L29&lt;'Dockage Schedule'!$C$41,'Dockage Schedule'!$M$40,'Yield &amp; Quality'!L29&lt;'Dockage Schedule'!$C$42,'Dockage Schedule'!$M$41,'Yield &amp; Quality'!L29&lt;'Dockage Schedule'!$C$43,'Dockage Schedule'!$M$42,'Yield &amp; Quality'!L29&lt;'Dockage Schedule'!$C$44,'Dockage Schedule'!$M$43,'Yield &amp; Quality'!L29&lt;'Dockage Schedule'!$C$45,'Dockage Schedule'!$M$44,'Yield &amp; Quality'!L29&lt;'Dockage Schedule'!$C$46,'Dockage Schedule'!$M$45,'Yield &amp; Quality'!L29&lt;'Dockage Schedule'!$C$47,'Dockage Schedule'!$M$46,'Yield &amp; Quality'!L29&lt;'Dockage Schedule'!$C$48,'Dockage Schedule'!$M$47,'Yield &amp; Quality'!L29&lt;'Dockage Schedule'!$C$49,'Dockage Schedule'!M59,'Yield &amp; Quality'!L29&gt;='Dockage Schedule'!$C$49,'Dockage Schedule'!$M$49)</f>
        <v>0</v>
      </c>
      <c r="H34" cm="1">
        <f t="array" ref="H34">_xlfn.IFS('Yield &amp; Quality'!M29&lt;'Dockage Schedule'!$C$29,0,'Yield &amp; Quality'!M29&lt;'Dockage Schedule'!$C$30,'Dockage Schedule'!$M$29,'Yield &amp; Quality'!M29&lt;'Dockage Schedule'!$C$31,'Dockage Schedule'!$M$30,'Yield &amp; Quality'!M29&lt;'Dockage Schedule'!$C$32,'Dockage Schedule'!$M$31,'Yield &amp; Quality'!M29&lt;'Dockage Schedule'!$C$33,'Dockage Schedule'!$M$32,'Yield &amp; Quality'!M29&lt;'Dockage Schedule'!$C$34,'Dockage Schedule'!$M$33,'Yield &amp; Quality'!M29&lt;'Dockage Schedule'!$C$35,'Dockage Schedule'!$M$34,'Yield &amp; Quality'!M29&lt;'Dockage Schedule'!$C$36,'Dockage Schedule'!$M$35,'Yield &amp; Quality'!M29&lt;'Dockage Schedule'!$C$37,'Dockage Schedule'!$M$36,'Yield &amp; Quality'!M29&lt;'Dockage Schedule'!$C$38,'Dockage Schedule'!$M$37,'Yield &amp; Quality'!M29&lt;'Dockage Schedule'!$C$39,'Dockage Schedule'!$M$38,'Yield &amp; Quality'!M29&lt;'Dockage Schedule'!$C$40,'Dockage Schedule'!$M$39,'Yield &amp; Quality'!M29&lt;'Dockage Schedule'!$C$41,'Dockage Schedule'!$M$40,'Yield &amp; Quality'!M29&lt;'Dockage Schedule'!$C$42,'Dockage Schedule'!$M$41,'Yield &amp; Quality'!M29&lt;'Dockage Schedule'!$C$43,'Dockage Schedule'!$M$42,'Yield &amp; Quality'!M29&lt;'Dockage Schedule'!$C$44,'Dockage Schedule'!$M$43,'Yield &amp; Quality'!M29&lt;'Dockage Schedule'!$C$45,'Dockage Schedule'!$M$44,'Yield &amp; Quality'!M29&lt;'Dockage Schedule'!$C$46,'Dockage Schedule'!$M$45,'Yield &amp; Quality'!M29&lt;'Dockage Schedule'!$C$47,'Dockage Schedule'!$M$46,'Yield &amp; Quality'!M29&lt;'Dockage Schedule'!$C$48,'Dockage Schedule'!$M$47,'Yield &amp; Quality'!M29&lt;'Dockage Schedule'!$C$49,'Dockage Schedule'!N59,'Yield &amp; Quality'!M29&gt;='Dockage Schedule'!$C$49,'Dockage Schedule'!$M$49)</f>
        <v>0</v>
      </c>
      <c r="I34" cm="1">
        <f t="array" ref="I34">_xlfn.IFS('Yield &amp; Quality'!N29&lt;'Dockage Schedule'!$C$29,0,'Yield &amp; Quality'!N29&lt;'Dockage Schedule'!$C$30,'Dockage Schedule'!$M$29,'Yield &amp; Quality'!N29&lt;'Dockage Schedule'!$C$31,'Dockage Schedule'!$M$30,'Yield &amp; Quality'!N29&lt;'Dockage Schedule'!$C$32,'Dockage Schedule'!$M$31,'Yield &amp; Quality'!N29&lt;'Dockage Schedule'!$C$33,'Dockage Schedule'!$M$32,'Yield &amp; Quality'!N29&lt;'Dockage Schedule'!$C$34,'Dockage Schedule'!$M$33,'Yield &amp; Quality'!N29&lt;'Dockage Schedule'!$C$35,'Dockage Schedule'!$M$34,'Yield &amp; Quality'!N29&lt;'Dockage Schedule'!$C$36,'Dockage Schedule'!$M$35,'Yield &amp; Quality'!N29&lt;'Dockage Schedule'!$C$37,'Dockage Schedule'!$M$36,'Yield &amp; Quality'!N29&lt;'Dockage Schedule'!$C$38,'Dockage Schedule'!$M$37,'Yield &amp; Quality'!N29&lt;'Dockage Schedule'!$C$39,'Dockage Schedule'!$M$38,'Yield &amp; Quality'!N29&lt;'Dockage Schedule'!$C$40,'Dockage Schedule'!$M$39,'Yield &amp; Quality'!N29&lt;'Dockage Schedule'!$C$41,'Dockage Schedule'!$M$40,'Yield &amp; Quality'!N29&lt;'Dockage Schedule'!$C$42,'Dockage Schedule'!$M$41,'Yield &amp; Quality'!N29&lt;'Dockage Schedule'!$C$43,'Dockage Schedule'!$M$42,'Yield &amp; Quality'!N29&lt;'Dockage Schedule'!$C$44,'Dockage Schedule'!$M$43,'Yield &amp; Quality'!N29&lt;'Dockage Schedule'!$C$45,'Dockage Schedule'!$M$44,'Yield &amp; Quality'!N29&lt;'Dockage Schedule'!$C$46,'Dockage Schedule'!$M$45,'Yield &amp; Quality'!N29&lt;'Dockage Schedule'!$C$47,'Dockage Schedule'!$M$46,'Yield &amp; Quality'!N29&lt;'Dockage Schedule'!$C$48,'Dockage Schedule'!$M$47,'Yield &amp; Quality'!N29&lt;'Dockage Schedule'!$C$49,'Dockage Schedule'!O59,'Yield &amp; Quality'!N29&gt;='Dockage Schedule'!$C$49,'Dockage Schedule'!$M$49)</f>
        <v>0</v>
      </c>
      <c r="J34" s="62" cm="1">
        <f t="array" ref="J34">_xlfn.IFS('Yield &amp; Quality'!O29&lt;'Dockage Schedule'!$C$29,0,'Yield &amp; Quality'!O29&lt;'Dockage Schedule'!$C$30,'Dockage Schedule'!$M$29,'Yield &amp; Quality'!O29&lt;'Dockage Schedule'!$C$31,'Dockage Schedule'!$M$30,'Yield &amp; Quality'!O29&lt;'Dockage Schedule'!$C$32,'Dockage Schedule'!$M$31,'Yield &amp; Quality'!O29&lt;'Dockage Schedule'!$C$33,'Dockage Schedule'!$M$32,'Yield &amp; Quality'!O29&lt;'Dockage Schedule'!$C$34,'Dockage Schedule'!$M$33,'Yield &amp; Quality'!O29&lt;'Dockage Schedule'!$C$35,'Dockage Schedule'!$M$34,'Yield &amp; Quality'!O29&lt;'Dockage Schedule'!$C$36,'Dockage Schedule'!$M$35,'Yield &amp; Quality'!O29&lt;'Dockage Schedule'!$C$37,'Dockage Schedule'!$M$36,'Yield &amp; Quality'!O29&lt;'Dockage Schedule'!$C$38,'Dockage Schedule'!$M$37,'Yield &amp; Quality'!O29&lt;'Dockage Schedule'!$C$39,'Dockage Schedule'!$M$38,'Yield &amp; Quality'!O29&lt;'Dockage Schedule'!$C$40,'Dockage Schedule'!$M$39,'Yield &amp; Quality'!O29&lt;'Dockage Schedule'!$C$41,'Dockage Schedule'!$M$40,'Yield &amp; Quality'!O29&lt;'Dockage Schedule'!$C$42,'Dockage Schedule'!$M$41,'Yield &amp; Quality'!O29&lt;'Dockage Schedule'!$C$43,'Dockage Schedule'!$M$42,'Yield &amp; Quality'!O29&lt;'Dockage Schedule'!$C$44,'Dockage Schedule'!$M$43,'Yield &amp; Quality'!O29&lt;'Dockage Schedule'!$C$45,'Dockage Schedule'!$M$44,'Yield &amp; Quality'!O29&lt;'Dockage Schedule'!$C$46,'Dockage Schedule'!$M$45,'Yield &amp; Quality'!O29&lt;'Dockage Schedule'!$C$47,'Dockage Schedule'!$M$46,'Yield &amp; Quality'!O29&lt;'Dockage Schedule'!$C$48,'Dockage Schedule'!$M$47,'Yield &amp; Quality'!O29&lt;'Dockage Schedule'!$C$49,'Dockage Schedule'!P59,'Yield &amp; Quality'!O29&gt;='Dockage Schedule'!$C$49,'Dockage Schedule'!$M$49)</f>
        <v>0</v>
      </c>
      <c r="L34" s="67" cm="1">
        <f t="array" ref="L34">_xlfn.IFS('Yield &amp; Quality'!Q29&gt;='Dockage Schedule'!$P$4,'Dockage Schedule'!$AA$4,'Yield &amp; Quality'!Q29&gt;='Dockage Schedule'!$P$5,'Dockage Schedule'!$AA$5,'Yield &amp; Quality'!Q29&gt;='Dockage Schedule'!$P$6,'Dockage Schedule'!$AA$6,'Yield &amp; Quality'!Q29&gt;='Dockage Schedule'!$P$7,'Dockage Schedule'!$AA$7,'Yield &amp; Quality'!Q29&gt;='Dockage Schedule'!$P$8,'Dockage Schedule'!$AA$8,'Yield &amp; Quality'!Q29&gt;='Dockage Schedule'!$P$9,'Dockage Schedule'!$AA$9,'Yield &amp; Quality'!Q29&gt;='Dockage Schedule'!$P$10,'Dockage Schedule'!$AA$10,'Yield &amp; Quality'!Q29&gt;='Dockage Schedule'!$P$11,'Dockage Schedule'!$AA$11,'Yield &amp; Quality'!Q29&gt;='Dockage Schedule'!$P$12,'Dockage Schedule'!$AA$12,'Yield &amp; Quality'!Q29&gt;='Dockage Schedule'!$P$13,'Dockage Schedule'!$AA$13,'Yield &amp; Quality'!Q29&gt;='Dockage Schedule'!$P$14,'Dockage Schedule'!$AA$14,'Yield &amp; Quality'!Q29&gt;='Dockage Schedule'!$P$15,'Dockage Schedule'!$AA$15,'Yield &amp; Quality'!Q29&gt;='Dockage Schedule'!$P$16,'Dockage Schedule'!$AA$16,'Yield &amp; Quality'!Q29&gt;='Dockage Schedule'!$P$17,'Dockage Schedule'!$AA$17,'Yield &amp; Quality'!Q29&gt;='Dockage Schedule'!$P$18,'Dockage Schedule'!$AA$18,'Yield &amp; Quality'!Q29&gt;='Dockage Schedule'!$P$19,'Dockage Schedule'!$AA$19,'Yield &amp; Quality'!Q29&gt;='Dockage Schedule'!$P$20,'Dockage Schedule'!$AA$20,'Yield &amp; Quality'!Q29&gt;='Dockage Schedule'!$P$21,'Dockage Schedule'!$AA$21,'Yield &amp; Quality'!Q29&gt;='Dockage Schedule'!$P$22,'Dockage Schedule'!$AA$22,'Yield &amp; Quality'!Q29&gt;='Dockage Schedule'!$P$23,'Dockage Schedule'!$AA$23,'Yield &amp; Quality'!Q29&gt;='Dockage Schedule'!$P$24,'Dockage Schedule'!$AA$24,'Yield &amp; Quality'!Q29&gt;='Dockage Schedule'!$P$25,'Dockage Schedule'!$AA$25,'Yield &amp; Quality'!Q29&gt;='Dockage Schedule'!$P$26,'Dockage Schedule'!$AA$26,'Yield &amp; Quality'!Q29&gt;='Dockage Schedule'!$P$27,'Dockage Schedule'!$AA$27,'Yield &amp; Quality'!Q29&lt;'Dockage Schedule'!$P$27,'Dockage Schedule'!$AA$27)+_xlfn.IFS('Yield &amp; Quality'!V29&lt;'Dockage Schedule'!$AD$4,'Dockage Schedule'!$AN$3,'Yield &amp; Quality'!V29&lt;'Dockage Schedule'!$AD$5,'Dockage Schedule'!$AN$4,'Yield &amp; Quality'!V29&lt;'Dockage Schedule'!$AD$6,'Dockage Schedule'!$AN$5,'Yield &amp; Quality'!V29&lt;'Dockage Schedule'!$AD$7,'Dockage Schedule'!$AN$6,'Yield &amp; Quality'!V29&lt;'Dockage Schedule'!$AD$8,'Dockage Schedule'!$AN$7,'Yield &amp; Quality'!V29&lt;'Dockage Schedule'!$AD$9,'Dockage Schedule'!$AN$8,'Yield &amp; Quality'!V29&lt;'Dockage Schedule'!$AD$10,'Dockage Schedule'!$AN$9,'Yield &amp; Quality'!V29&lt;'Dockage Schedule'!$AD$11,'Dockage Schedule'!$AN$10,'Yield &amp; Quality'!V29&lt;'Dockage Schedule'!$AD$12,'Dockage Schedule'!$AN$11,'Yield &amp; Quality'!V29&lt;'Dockage Schedule'!$AD$13,'Dockage Schedule'!$AN$12,'Yield &amp; Quality'!V29&lt;'Dockage Schedule'!$AD$14,'Dockage Schedule'!$AN$13,'Yield &amp; Quality'!V29&lt;'Dockage Schedule'!$AD$15,'Dockage Schedule'!$AN$14,'Yield &amp; Quality'!V29&lt;'Dockage Schedule'!$AD$16,'Dockage Schedule'!$AN$15,'Yield &amp; Quality'!V29&lt;'Dockage Schedule'!$AD$17,'Dockage Schedule'!$AN$16,'Yield &amp; Quality'!V29&lt;'Dockage Schedule'!$AD$18,'Dockage Schedule'!$AN$17,'Yield &amp; Quality'!V29&lt;'Dockage Schedule'!$AD$19,'Dockage Schedule'!$AN$18,'Yield &amp; Quality'!V29&lt;'Dockage Schedule'!$AD$20,'Dockage Schedule'!$AN$19,'Yield &amp; Quality'!V29&lt;'Dockage Schedule'!$AD$21,'Dockage Schedule'!$AN$20,'Yield &amp; Quality'!V29&lt;'Dockage Schedule'!$AD$21,'Dockage Schedule'!$AN$22,'Yield &amp; Quality'!V29&lt;'Dockage Schedule'!$AD$22,'Dockage Schedule'!$AN$23,'Yield &amp; Quality'!V29&lt;'Dockage Schedule'!$AD$24,'Dockage Schedule'!$AN$24,'Yield &amp; Quality'!V29&lt;'Dockage Schedule'!$AD$25,'Dockage Schedule'!$AN$24,'Yield &amp; Quality'!V29&gt;='Dockage Schedule'!$AD$25,-500)-_xlfn.IFS('Yield &amp; Quality'!L29&lt;'Dockage Schedule'!$C$4,0,'Yield &amp; Quality'!L29&lt;'Dockage Schedule'!$C$5,'Dockage Schedule'!$M$4,'Yield &amp; Quality'!L29&lt;'Dockage Schedule'!$C$6,'Dockage Schedule'!$M$5,'Yield &amp; Quality'!L29&lt;'Dockage Schedule'!$C$6,'Dockage Schedule'!$M$7,'Yield &amp; Quality'!L29&lt;'Dockage Schedule'!$C$7,'Dockage Schedule'!$M$8,'Yield &amp; Quality'!L29&lt;'Dockage Schedule'!$C$8,'Dockage Schedule'!$M$9,'Yield &amp; Quality'!L29&lt;'Dockage Schedule'!$C$10,'Dockage Schedule'!$M$9,'Yield &amp; Quality'!L29&lt;'Dockage Schedule'!$C$10,'Dockage Schedule'!$M$11,'Yield &amp; Quality'!L29&lt;'Dockage Schedule'!$C$12,'Dockage Schedule'!$M$11,'Yield &amp; Quality'!L29&lt;'Dockage Schedule'!$C$13,'Dockage Schedule'!$M$12,'Yield &amp; Quality'!L29&lt;'Dockage Schedule'!$C$14,'Dockage Schedule'!$M$13,'Yield &amp; Quality'!L29&lt;'Dockage Schedule'!$C$15,'Dockage Schedule'!$M$14,'Yield &amp; Quality'!L29&lt;'Dockage Schedule'!$C$16,'Dockage Schedule'!$M$15,'Yield &amp; Quality'!L29&lt;'Dockage Schedule'!$C$17,'Dockage Schedule'!$M$16,'Yield &amp; Quality'!L29&lt;'Dockage Schedule'!$C$18,'Dockage Schedule'!$M$17,'Yield &amp; Quality'!L29&lt;'Dockage Schedule'!$C$19,'Dockage Schedule'!$M$18,'Yield &amp; Quality'!L29&lt;'Dockage Schedule'!$C$20,'Dockage Schedule'!$M$19,'Yield &amp; Quality'!L29&lt;'Dockage Schedule'!$C$21,'Dockage Schedule'!$M$20,'Yield &amp; Quality'!L29&lt;'Dockage Schedule'!$C$22,'Dockage Schedule'!$M$21,'Yield &amp; Quality'!L29&lt;'Dockage Schedule'!$C$23,'Dockage Schedule'!$M$22,'Yield &amp; Quality'!L29&lt;'Dockage Schedule'!$C$24,'Dockage Schedule'!$M$23,'Yield &amp; Quality'!L29&gt;='Dockage Schedule'!C35,'Dockage Schedule'!M35)</f>
        <v>-0.49</v>
      </c>
      <c r="M34" s="29" cm="1">
        <f t="array" ref="M34">_xlfn.IFS('Yield &amp; Quality'!R29&gt;='Dockage Schedule'!$P$4,'Dockage Schedule'!$AA$4,'Yield &amp; Quality'!R29&gt;='Dockage Schedule'!$P$5,'Dockage Schedule'!$AA$5,'Yield &amp; Quality'!R29&gt;='Dockage Schedule'!$P$6,'Dockage Schedule'!$AA$6,'Yield &amp; Quality'!R29&gt;='Dockage Schedule'!$P$7,'Dockage Schedule'!$AA$7,'Yield &amp; Quality'!R29&gt;='Dockage Schedule'!$P$8,'Dockage Schedule'!$AA$8,'Yield &amp; Quality'!R29&gt;='Dockage Schedule'!$P$9,'Dockage Schedule'!$AA$9,'Yield &amp; Quality'!R29&gt;='Dockage Schedule'!$P$10,'Dockage Schedule'!$AA$10,'Yield &amp; Quality'!R29&gt;='Dockage Schedule'!$P$11,'Dockage Schedule'!$AA$11,'Yield &amp; Quality'!R29&gt;='Dockage Schedule'!$P$12,'Dockage Schedule'!$AA$12,'Yield &amp; Quality'!R29&gt;='Dockage Schedule'!$P$13,'Dockage Schedule'!$AA$13,'Yield &amp; Quality'!R29&gt;='Dockage Schedule'!$P$14,'Dockage Schedule'!$AA$14,'Yield &amp; Quality'!R29&gt;='Dockage Schedule'!$P$15,'Dockage Schedule'!$AA$15,'Yield &amp; Quality'!R29&gt;='Dockage Schedule'!$P$16,'Dockage Schedule'!$AA$16,'Yield &amp; Quality'!R29&gt;='Dockage Schedule'!$P$17,'Dockage Schedule'!$AA$17,'Yield &amp; Quality'!R29&gt;='Dockage Schedule'!$P$18,'Dockage Schedule'!$AA$18,'Yield &amp; Quality'!R29&gt;='Dockage Schedule'!$P$19,'Dockage Schedule'!$AA$19,'Yield &amp; Quality'!R29&gt;='Dockage Schedule'!$P$20,'Dockage Schedule'!$AA$20,'Yield &amp; Quality'!R29&gt;='Dockage Schedule'!$P$21,'Dockage Schedule'!$AA$21,'Yield &amp; Quality'!R29&gt;='Dockage Schedule'!$P$22,'Dockage Schedule'!$AA$22,'Yield &amp; Quality'!R29&gt;='Dockage Schedule'!$P$23,'Dockage Schedule'!$AA$23,'Yield &amp; Quality'!R29&gt;='Dockage Schedule'!$P$24,'Dockage Schedule'!$AA$24,'Yield &amp; Quality'!R29&gt;='Dockage Schedule'!$P$25,'Dockage Schedule'!$AA$25,'Yield &amp; Quality'!R29&gt;='Dockage Schedule'!$P$26,'Dockage Schedule'!$AA$26,'Yield &amp; Quality'!R29&gt;='Dockage Schedule'!$P$27,'Dockage Schedule'!$AA$27,'Yield &amp; Quality'!R29&lt;'Dockage Schedule'!$P$27,'Dockage Schedule'!$AA$27)+_xlfn.IFS('Yield &amp; Quality'!W29&lt;'Dockage Schedule'!$AD$4,'Dockage Schedule'!$AN$3,'Yield &amp; Quality'!W29&lt;'Dockage Schedule'!$AD$5,'Dockage Schedule'!$AN$4,'Yield &amp; Quality'!W29&lt;'Dockage Schedule'!$AD$6,'Dockage Schedule'!$AN$5,'Yield &amp; Quality'!W29&lt;'Dockage Schedule'!$AD$7,'Dockage Schedule'!$AN$6,'Yield &amp; Quality'!W29&lt;'Dockage Schedule'!$AD$8,'Dockage Schedule'!$AN$7,'Yield &amp; Quality'!W29&lt;'Dockage Schedule'!$AD$9,'Dockage Schedule'!$AN$8,'Yield &amp; Quality'!W29&lt;'Dockage Schedule'!$AD$10,'Dockage Schedule'!$AN$9,'Yield &amp; Quality'!W29&lt;'Dockage Schedule'!$AD$11,'Dockage Schedule'!$AN$10,'Yield &amp; Quality'!W29&lt;'Dockage Schedule'!$AD$12,'Dockage Schedule'!$AN$11,'Yield &amp; Quality'!W29&lt;'Dockage Schedule'!$AD$13,'Dockage Schedule'!$AN$12,'Yield &amp; Quality'!W29&lt;'Dockage Schedule'!$AD$14,'Dockage Schedule'!$AN$13,'Yield &amp; Quality'!W29&lt;'Dockage Schedule'!$AD$15,'Dockage Schedule'!$AN$14,'Yield &amp; Quality'!W29&lt;'Dockage Schedule'!$AD$16,'Dockage Schedule'!$AN$15,'Yield &amp; Quality'!W29&lt;'Dockage Schedule'!$AD$17,'Dockage Schedule'!$AN$16,'Yield &amp; Quality'!W29&lt;'Dockage Schedule'!$AD$18,'Dockage Schedule'!$AN$17,'Yield &amp; Quality'!W29&lt;'Dockage Schedule'!$AD$19,'Dockage Schedule'!$AN$18,'Yield &amp; Quality'!W29&lt;'Dockage Schedule'!$AD$20,'Dockage Schedule'!$AN$19,'Yield &amp; Quality'!W29&lt;'Dockage Schedule'!$AD$21,'Dockage Schedule'!$AN$20,'Yield &amp; Quality'!W29&lt;'Dockage Schedule'!$AD$21,'Dockage Schedule'!$AN$22,'Yield &amp; Quality'!W29&lt;'Dockage Schedule'!$AD$22,'Dockage Schedule'!$AN$23,'Yield &amp; Quality'!W29&lt;'Dockage Schedule'!$AD$24,'Dockage Schedule'!$AN$24,'Yield &amp; Quality'!W29&lt;'Dockage Schedule'!$AD$25,'Dockage Schedule'!$AN$24,'Yield &amp; Quality'!W29&gt;='Dockage Schedule'!$AD$25,-500)-_xlfn.IFS('Yield &amp; Quality'!M29&lt;'Dockage Schedule'!$C$4,0,'Yield &amp; Quality'!M29&lt;'Dockage Schedule'!$C$5,'Dockage Schedule'!$M$4,'Yield &amp; Quality'!M29&lt;'Dockage Schedule'!$C$6,'Dockage Schedule'!$M$5,'Yield &amp; Quality'!M29&lt;'Dockage Schedule'!$C$6,'Dockage Schedule'!$M$7,'Yield &amp; Quality'!M29&lt;'Dockage Schedule'!$C$7,'Dockage Schedule'!$M$8,'Yield &amp; Quality'!M29&lt;'Dockage Schedule'!$C$8,'Dockage Schedule'!$M$9,'Yield &amp; Quality'!M29&lt;'Dockage Schedule'!$C$10,'Dockage Schedule'!$M$9,'Yield &amp; Quality'!M29&lt;'Dockage Schedule'!$C$10,'Dockage Schedule'!$M$11,'Yield &amp; Quality'!M29&lt;'Dockage Schedule'!$C$12,'Dockage Schedule'!$M$11,'Yield &amp; Quality'!M29&lt;'Dockage Schedule'!$C$13,'Dockage Schedule'!$M$12,'Yield &amp; Quality'!M29&lt;'Dockage Schedule'!$C$14,'Dockage Schedule'!$M$13,'Yield &amp; Quality'!M29&lt;'Dockage Schedule'!$C$15,'Dockage Schedule'!$M$14,'Yield &amp; Quality'!M29&lt;'Dockage Schedule'!$C$16,'Dockage Schedule'!$M$15,'Yield &amp; Quality'!M29&lt;'Dockage Schedule'!$C$17,'Dockage Schedule'!$M$16,'Yield &amp; Quality'!M29&lt;'Dockage Schedule'!$C$18,'Dockage Schedule'!$M$17,'Yield &amp; Quality'!M29&lt;'Dockage Schedule'!$C$19,'Dockage Schedule'!$M$18,'Yield &amp; Quality'!M29&lt;'Dockage Schedule'!$C$20,'Dockage Schedule'!$M$19,'Yield &amp; Quality'!M29&lt;'Dockage Schedule'!$C$21,'Dockage Schedule'!$M$20,'Yield &amp; Quality'!M29&lt;'Dockage Schedule'!$C$22,'Dockage Schedule'!$M$21,'Yield &amp; Quality'!M29&lt;'Dockage Schedule'!$C$23,'Dockage Schedule'!$M$22,'Yield &amp; Quality'!M29&lt;'Dockage Schedule'!$C$24,'Dockage Schedule'!$M$23,'Yield &amp; Quality'!M29&gt;='Dockage Schedule'!D35,'Dockage Schedule'!N35)</f>
        <v>-0.06</v>
      </c>
      <c r="N34" s="29" cm="1">
        <f t="array" ref="N34">_xlfn.IFS('Yield &amp; Quality'!S29&gt;='Dockage Schedule'!$P$4,'Dockage Schedule'!$AA$4,'Yield &amp; Quality'!S29&gt;='Dockage Schedule'!$P$5,'Dockage Schedule'!$AA$5,'Yield &amp; Quality'!S29&gt;='Dockage Schedule'!$P$6,'Dockage Schedule'!$AA$6,'Yield &amp; Quality'!S29&gt;='Dockage Schedule'!$P$7,'Dockage Schedule'!$AA$7,'Yield &amp; Quality'!S29&gt;='Dockage Schedule'!$P$8,'Dockage Schedule'!$AA$8,'Yield &amp; Quality'!S29&gt;='Dockage Schedule'!$P$9,'Dockage Schedule'!$AA$9,'Yield &amp; Quality'!S29&gt;='Dockage Schedule'!$P$10,'Dockage Schedule'!$AA$10,'Yield &amp; Quality'!S29&gt;='Dockage Schedule'!$P$11,'Dockage Schedule'!$AA$11,'Yield &amp; Quality'!S29&gt;='Dockage Schedule'!$P$12,'Dockage Schedule'!$AA$12,'Yield &amp; Quality'!S29&gt;='Dockage Schedule'!$P$13,'Dockage Schedule'!$AA$13,'Yield &amp; Quality'!S29&gt;='Dockage Schedule'!$P$14,'Dockage Schedule'!$AA$14,'Yield &amp; Quality'!S29&gt;='Dockage Schedule'!$P$15,'Dockage Schedule'!$AA$15,'Yield &amp; Quality'!S29&gt;='Dockage Schedule'!$P$16,'Dockage Schedule'!$AA$16,'Yield &amp; Quality'!S29&gt;='Dockage Schedule'!$P$17,'Dockage Schedule'!$AA$17,'Yield &amp; Quality'!S29&gt;='Dockage Schedule'!$P$18,'Dockage Schedule'!$AA$18,'Yield &amp; Quality'!S29&gt;='Dockage Schedule'!$P$19,'Dockage Schedule'!$AA$19,'Yield &amp; Quality'!S29&gt;='Dockage Schedule'!$P$20,'Dockage Schedule'!$AA$20,'Yield &amp; Quality'!S29&gt;='Dockage Schedule'!$P$21,'Dockage Schedule'!$AA$21,'Yield &amp; Quality'!S29&gt;='Dockage Schedule'!$P$22,'Dockage Schedule'!$AA$22,'Yield &amp; Quality'!S29&gt;='Dockage Schedule'!$P$23,'Dockage Schedule'!$AA$23,'Yield &amp; Quality'!S29&gt;='Dockage Schedule'!$P$24,'Dockage Schedule'!$AA$24,'Yield &amp; Quality'!S29&gt;='Dockage Schedule'!$P$25,'Dockage Schedule'!$AA$25,'Yield &amp; Quality'!S29&gt;='Dockage Schedule'!$P$26,'Dockage Schedule'!$AA$26,'Yield &amp; Quality'!S29&gt;='Dockage Schedule'!$P$27,'Dockage Schedule'!$AA$27,'Yield &amp; Quality'!S29&lt;'Dockage Schedule'!$P$27,'Dockage Schedule'!$AA$27)+_xlfn.IFS('Yield &amp; Quality'!X29&lt;'Dockage Schedule'!$AD$4,'Dockage Schedule'!$AN$3,'Yield &amp; Quality'!X29&lt;'Dockage Schedule'!$AD$5,'Dockage Schedule'!$AN$4,'Yield &amp; Quality'!X29&lt;'Dockage Schedule'!$AD$6,'Dockage Schedule'!$AN$5,'Yield &amp; Quality'!X29&lt;'Dockage Schedule'!$AD$7,'Dockage Schedule'!$AN$6,'Yield &amp; Quality'!X29&lt;'Dockage Schedule'!$AD$8,'Dockage Schedule'!$AN$7,'Yield &amp; Quality'!X29&lt;'Dockage Schedule'!$AD$9,'Dockage Schedule'!$AN$8,'Yield &amp; Quality'!X29&lt;'Dockage Schedule'!$AD$10,'Dockage Schedule'!$AN$9,'Yield &amp; Quality'!X29&lt;'Dockage Schedule'!$AD$11,'Dockage Schedule'!$AN$10,'Yield &amp; Quality'!X29&lt;'Dockage Schedule'!$AD$12,'Dockage Schedule'!$AN$11,'Yield &amp; Quality'!X29&lt;'Dockage Schedule'!$AD$13,'Dockage Schedule'!$AN$12,'Yield &amp; Quality'!X29&lt;'Dockage Schedule'!$AD$14,'Dockage Schedule'!$AN$13,'Yield &amp; Quality'!X29&lt;'Dockage Schedule'!$AD$15,'Dockage Schedule'!$AN$14,'Yield &amp; Quality'!X29&lt;'Dockage Schedule'!$AD$16,'Dockage Schedule'!$AN$15,'Yield &amp; Quality'!X29&lt;'Dockage Schedule'!$AD$17,'Dockage Schedule'!$AN$16,'Yield &amp; Quality'!X29&lt;'Dockage Schedule'!$AD$18,'Dockage Schedule'!$AN$17,'Yield &amp; Quality'!X29&lt;'Dockage Schedule'!$AD$19,'Dockage Schedule'!$AN$18,'Yield &amp; Quality'!X29&lt;'Dockage Schedule'!$AD$20,'Dockage Schedule'!$AN$19,'Yield &amp; Quality'!X29&lt;'Dockage Schedule'!$AD$21,'Dockage Schedule'!$AN$20,'Yield &amp; Quality'!X29&lt;'Dockage Schedule'!$AD$21,'Dockage Schedule'!$AN$22,'Yield &amp; Quality'!X29&lt;'Dockage Schedule'!$AD$22,'Dockage Schedule'!$AN$23,'Yield &amp; Quality'!X29&lt;'Dockage Schedule'!$AD$24,'Dockage Schedule'!$AN$24,'Yield &amp; Quality'!X29&lt;'Dockage Schedule'!$AD$25,'Dockage Schedule'!$AN$24,'Yield &amp; Quality'!X29&gt;='Dockage Schedule'!$AD$25,-500)-_xlfn.IFS('Yield &amp; Quality'!N29&lt;'Dockage Schedule'!$C$4,0,'Yield &amp; Quality'!N29&lt;'Dockage Schedule'!$C$5,'Dockage Schedule'!$M$4,'Yield &amp; Quality'!N29&lt;'Dockage Schedule'!$C$6,'Dockage Schedule'!$M$5,'Yield &amp; Quality'!N29&lt;'Dockage Schedule'!$C$6,'Dockage Schedule'!$M$7,'Yield &amp; Quality'!N29&lt;'Dockage Schedule'!$C$7,'Dockage Schedule'!$M$8,'Yield &amp; Quality'!N29&lt;'Dockage Schedule'!$C$8,'Dockage Schedule'!$M$9,'Yield &amp; Quality'!N29&lt;'Dockage Schedule'!$C$10,'Dockage Schedule'!$M$9,'Yield &amp; Quality'!N29&lt;'Dockage Schedule'!$C$10,'Dockage Schedule'!$M$11,'Yield &amp; Quality'!N29&lt;'Dockage Schedule'!$C$12,'Dockage Schedule'!$M$11,'Yield &amp; Quality'!N29&lt;'Dockage Schedule'!$C$13,'Dockage Schedule'!$M$12,'Yield &amp; Quality'!N29&lt;'Dockage Schedule'!$C$14,'Dockage Schedule'!$M$13,'Yield &amp; Quality'!N29&lt;'Dockage Schedule'!$C$15,'Dockage Schedule'!$M$14,'Yield &amp; Quality'!N29&lt;'Dockage Schedule'!$C$16,'Dockage Schedule'!$M$15,'Yield &amp; Quality'!N29&lt;'Dockage Schedule'!$C$17,'Dockage Schedule'!$M$16,'Yield &amp; Quality'!N29&lt;'Dockage Schedule'!$C$18,'Dockage Schedule'!$M$17,'Yield &amp; Quality'!N29&lt;'Dockage Schedule'!$C$19,'Dockage Schedule'!$M$18,'Yield &amp; Quality'!N29&lt;'Dockage Schedule'!$C$20,'Dockage Schedule'!$M$19,'Yield &amp; Quality'!N29&lt;'Dockage Schedule'!$C$21,'Dockage Schedule'!$M$20,'Yield &amp; Quality'!N29&lt;'Dockage Schedule'!$C$22,'Dockage Schedule'!$M$21,'Yield &amp; Quality'!N29&lt;'Dockage Schedule'!$C$23,'Dockage Schedule'!$M$22,'Yield &amp; Quality'!N29&lt;'Dockage Schedule'!$C$24,'Dockage Schedule'!$M$23,'Yield &amp; Quality'!N29&gt;='Dockage Schedule'!E35,'Dockage Schedule'!O35)</f>
        <v>-0.03</v>
      </c>
      <c r="O34" s="68" cm="1">
        <f t="array" ref="O34">_xlfn.IFS('Yield &amp; Quality'!T29&gt;='Dockage Schedule'!$P$4,'Dockage Schedule'!$AA$4,'Yield &amp; Quality'!T29&gt;='Dockage Schedule'!$P$5,'Dockage Schedule'!$AA$5,'Yield &amp; Quality'!T29&gt;='Dockage Schedule'!$P$6,'Dockage Schedule'!$AA$6,'Yield &amp; Quality'!T29&gt;='Dockage Schedule'!$P$7,'Dockage Schedule'!$AA$7,'Yield &amp; Quality'!T29&gt;='Dockage Schedule'!$P$8,'Dockage Schedule'!$AA$8,'Yield &amp; Quality'!T29&gt;='Dockage Schedule'!$P$9,'Dockage Schedule'!$AA$9,'Yield &amp; Quality'!T29&gt;='Dockage Schedule'!$P$10,'Dockage Schedule'!$AA$10,'Yield &amp; Quality'!T29&gt;='Dockage Schedule'!$P$11,'Dockage Schedule'!$AA$11,'Yield &amp; Quality'!T29&gt;='Dockage Schedule'!$P$12,'Dockage Schedule'!$AA$12,'Yield &amp; Quality'!T29&gt;='Dockage Schedule'!$P$13,'Dockage Schedule'!$AA$13,'Yield &amp; Quality'!T29&gt;='Dockage Schedule'!$P$14,'Dockage Schedule'!$AA$14,'Yield &amp; Quality'!T29&gt;='Dockage Schedule'!$P$15,'Dockage Schedule'!$AA$15,'Yield &amp; Quality'!T29&gt;='Dockage Schedule'!$P$16,'Dockage Schedule'!$AA$16,'Yield &amp; Quality'!T29&gt;='Dockage Schedule'!$P$17,'Dockage Schedule'!$AA$17,'Yield &amp; Quality'!T29&gt;='Dockage Schedule'!$P$18,'Dockage Schedule'!$AA$18,'Yield &amp; Quality'!T29&gt;='Dockage Schedule'!$P$19,'Dockage Schedule'!$AA$19,'Yield &amp; Quality'!T29&gt;='Dockage Schedule'!$P$20,'Dockage Schedule'!$AA$20,'Yield &amp; Quality'!T29&gt;='Dockage Schedule'!$P$21,'Dockage Schedule'!$AA$21,'Yield &amp; Quality'!T29&gt;='Dockage Schedule'!$P$22,'Dockage Schedule'!$AA$22,'Yield &amp; Quality'!T29&gt;='Dockage Schedule'!$P$23,'Dockage Schedule'!$AA$23,'Yield &amp; Quality'!T29&gt;='Dockage Schedule'!$P$24,'Dockage Schedule'!$AA$24,'Yield &amp; Quality'!T29&gt;='Dockage Schedule'!$P$25,'Dockage Schedule'!$AA$25,'Yield &amp; Quality'!T29&gt;='Dockage Schedule'!$P$26,'Dockage Schedule'!$AA$26,'Yield &amp; Quality'!T29&gt;='Dockage Schedule'!$P$27,'Dockage Schedule'!$AA$27,'Yield &amp; Quality'!T29&lt;'Dockage Schedule'!$P$27,'Dockage Schedule'!$AA$27)+_xlfn.IFS('Yield &amp; Quality'!Y29&lt;'Dockage Schedule'!$AD$4,'Dockage Schedule'!$AN$3,'Yield &amp; Quality'!Y29&lt;'Dockage Schedule'!$AD$5,'Dockage Schedule'!$AN$4,'Yield &amp; Quality'!Y29&lt;'Dockage Schedule'!$AD$6,'Dockage Schedule'!$AN$5,'Yield &amp; Quality'!Y29&lt;'Dockage Schedule'!$AD$7,'Dockage Schedule'!$AN$6,'Yield &amp; Quality'!Y29&lt;'Dockage Schedule'!$AD$8,'Dockage Schedule'!$AN$7,'Yield &amp; Quality'!Y29&lt;'Dockage Schedule'!$AD$9,'Dockage Schedule'!$AN$8,'Yield &amp; Quality'!Y29&lt;'Dockage Schedule'!$AD$10,'Dockage Schedule'!$AN$9,'Yield &amp; Quality'!Y29&lt;'Dockage Schedule'!$AD$11,'Dockage Schedule'!$AN$10,'Yield &amp; Quality'!Y29&lt;'Dockage Schedule'!$AD$12,'Dockage Schedule'!$AN$11,'Yield &amp; Quality'!Y29&lt;'Dockage Schedule'!$AD$13,'Dockage Schedule'!$AN$12,'Yield &amp; Quality'!Y29&lt;'Dockage Schedule'!$AD$14,'Dockage Schedule'!$AN$13,'Yield &amp; Quality'!Y29&lt;'Dockage Schedule'!$AD$15,'Dockage Schedule'!$AN$14,'Yield &amp; Quality'!Y29&lt;'Dockage Schedule'!$AD$16,'Dockage Schedule'!$AN$15,'Yield &amp; Quality'!Y29&lt;'Dockage Schedule'!$AD$17,'Dockage Schedule'!$AN$16,'Yield &amp; Quality'!Y29&lt;'Dockage Schedule'!$AD$18,'Dockage Schedule'!$AN$17,'Yield &amp; Quality'!Y29&lt;'Dockage Schedule'!$AD$19,'Dockage Schedule'!$AN$18,'Yield &amp; Quality'!Y29&lt;'Dockage Schedule'!$AD$20,'Dockage Schedule'!$AN$19,'Yield &amp; Quality'!Y29&lt;'Dockage Schedule'!$AD$21,'Dockage Schedule'!$AN$20,'Yield &amp; Quality'!Y29&lt;'Dockage Schedule'!$AD$21,'Dockage Schedule'!$AN$22,'Yield &amp; Quality'!Y29&lt;'Dockage Schedule'!$AD$22,'Dockage Schedule'!$AN$23,'Yield &amp; Quality'!Y29&lt;'Dockage Schedule'!$AD$24,'Dockage Schedule'!$AN$24,'Yield &amp; Quality'!Y29&lt;'Dockage Schedule'!$AD$25,'Dockage Schedule'!$AN$24,'Yield &amp; Quality'!Y29&gt;='Dockage Schedule'!$AD$25,-500)-_xlfn.IFS('Yield &amp; Quality'!O29&lt;'Dockage Schedule'!$C$4,0,'Yield &amp; Quality'!O29&lt;'Dockage Schedule'!$C$5,'Dockage Schedule'!$M$4,'Yield &amp; Quality'!O29&lt;'Dockage Schedule'!$C$6,'Dockage Schedule'!$M$5,'Yield &amp; Quality'!O29&lt;'Dockage Schedule'!$C$6,'Dockage Schedule'!$M$7,'Yield &amp; Quality'!O29&lt;'Dockage Schedule'!$C$7,'Dockage Schedule'!$M$8,'Yield &amp; Quality'!O29&lt;'Dockage Schedule'!$C$8,'Dockage Schedule'!$M$9,'Yield &amp; Quality'!O29&lt;'Dockage Schedule'!$C$10,'Dockage Schedule'!$M$9,'Yield &amp; Quality'!O29&lt;'Dockage Schedule'!$C$10,'Dockage Schedule'!$M$11,'Yield &amp; Quality'!O29&lt;'Dockage Schedule'!$C$12,'Dockage Schedule'!$M$11,'Yield &amp; Quality'!O29&lt;'Dockage Schedule'!$C$13,'Dockage Schedule'!$M$12,'Yield &amp; Quality'!O29&lt;'Dockage Schedule'!$C$14,'Dockage Schedule'!$M$13,'Yield &amp; Quality'!O29&lt;'Dockage Schedule'!$C$15,'Dockage Schedule'!$M$14,'Yield &amp; Quality'!O29&lt;'Dockage Schedule'!$C$16,'Dockage Schedule'!$M$15,'Yield &amp; Quality'!O29&lt;'Dockage Schedule'!$C$17,'Dockage Schedule'!$M$16,'Yield &amp; Quality'!O29&lt;'Dockage Schedule'!$C$18,'Dockage Schedule'!$M$17,'Yield &amp; Quality'!O29&lt;'Dockage Schedule'!$C$19,'Dockage Schedule'!$M$18,'Yield &amp; Quality'!O29&lt;'Dockage Schedule'!$C$20,'Dockage Schedule'!$M$19,'Yield &amp; Quality'!O29&lt;'Dockage Schedule'!$C$21,'Dockage Schedule'!$M$20,'Yield &amp; Quality'!O29&lt;'Dockage Schedule'!$C$22,'Dockage Schedule'!$M$21,'Yield &amp; Quality'!O29&lt;'Dockage Schedule'!$C$23,'Dockage Schedule'!$M$22,'Yield &amp; Quality'!O29&lt;'Dockage Schedule'!$C$24,'Dockage Schedule'!$M$23,'Yield &amp; Quality'!O29&gt;='Dockage Schedule'!F35,'Dockage Schedule'!P35)</f>
        <v>-0.03</v>
      </c>
      <c r="Q34" s="66">
        <f>(('Yield &amp; Quality'!G29*((100-'Partial Returns'!G34)/100))*($C$3+L34))+($C$4*'Yield &amp; Quality'!AA29)</f>
        <v>783.4106293920745</v>
      </c>
      <c r="R34" s="7">
        <f>(('Yield &amp; Quality'!H29*((100-'Partial Returns'!H34)/100))*($C$3+M34))+($C$4*'Yield &amp; Quality'!AB29)</f>
        <v>908.07820994315557</v>
      </c>
      <c r="S34" s="7">
        <f>(('Yield &amp; Quality'!I29*((100-'Partial Returns'!I34)/100))*($C$3+N34))+($C$4*'Yield &amp; Quality'!AC29)</f>
        <v>1161.2152835028699</v>
      </c>
      <c r="T34" s="8">
        <f>(('Yield &amp; Quality'!J29*((100-'Partial Returns'!J34)/100))*($C$3+O34))+($C$4*'Yield &amp; Quality'!AD29)</f>
        <v>994.31188657058078</v>
      </c>
      <c r="U34" s="5"/>
      <c r="V34" s="66" cm="1">
        <f t="array" ref="V34">_xlfn.IFS('Yield &amp; Quality'!B29='Treatment Costs'!$A$3,'Treatment Costs'!$K$3,'Yield &amp; Quality'!B29='Treatment Costs'!$A$4,'Treatment Costs'!$K$4,'Yield &amp; Quality'!B29='Treatment Costs'!$A$5,'Treatment Costs'!$K$5,'Yield &amp; Quality'!B29='Treatment Costs'!$A$6,'Treatment Costs'!$K$6,'Yield &amp; Quality'!B29='Treatment Costs'!$A$7,'Treatment Costs'!$K$7,'Yield &amp; Quality'!B29='Treatment Costs'!$A$8,'Treatment Costs'!$K$8,'Yield &amp; Quality'!B29='Treatment Costs'!$A$9,'Treatment Costs'!$K$9,'Yield &amp; Quality'!B29='Treatment Costs'!$A$10,'Treatment Costs'!$K$10,'Yield &amp; Quality'!B29='Treatment Costs'!$A$11,'Treatment Costs'!$K$11,'Yield &amp; Quality'!B29='Treatment Costs'!$A$12,'Treatment Costs'!$K$12,'Yield &amp; Quality'!B29='Treatment Costs'!$A$13,'Treatment Costs'!$K$13,'Yield &amp; Quality'!B29='Treatment Costs'!$A$14,'Treatment Costs'!$K$14,'Yield &amp; Quality'!B29='Treatment Costs'!$A$15,'Treatment Costs'!$K$15,'Yield &amp; Quality'!B29='Treatment Costs'!$A$16,'Treatment Costs'!$K$16)</f>
        <v>96.717857142857142</v>
      </c>
      <c r="W34" s="7" cm="1">
        <f t="array" ref="W34">_xlfn.IFS('Yield &amp; Quality'!C29='Treatment Costs'!$A$3,'Treatment Costs'!$W$3,'Yield &amp; Quality'!C29='Treatment Costs'!$A$4,'Treatment Costs'!$W$4,'Yield &amp; Quality'!C29='Treatment Costs'!$A$5,'Treatment Costs'!$W$5,'Yield &amp; Quality'!C29='Treatment Costs'!$A$6,'Treatment Costs'!$W$6,'Yield &amp; Quality'!C29='Treatment Costs'!$A$7,'Treatment Costs'!$W$7,'Yield &amp; Quality'!C29='Treatment Costs'!$A$8,'Treatment Costs'!$W$8,'Yield &amp; Quality'!C29='Treatment Costs'!$A$9,'Treatment Costs'!$W$9,'Yield &amp; Quality'!C29='Treatment Costs'!$A$10,'Treatment Costs'!$W$10,'Yield &amp; Quality'!C29='Treatment Costs'!$A$11,'Treatment Costs'!$W$11,'Yield &amp; Quality'!C29='Treatment Costs'!$A$12,'Treatment Costs'!$W$12,'Yield &amp; Quality'!C29='Treatment Costs'!$A$13,'Treatment Costs'!$W$13,'Yield &amp; Quality'!C29='Treatment Costs'!$A$14,'Treatment Costs'!$W$14,'Yield &amp; Quality'!C29='Treatment Costs'!$A$15,'Treatment Costs'!$W$15,'Yield &amp; Quality'!C29='Treatment Costs'!$A$16,'Treatment Costs'!$W$16)</f>
        <v>85.467857142857142</v>
      </c>
      <c r="X34" s="7" cm="1">
        <f t="array" ref="X34">_xlfn.IFS('Yield &amp; Quality'!D29='Treatment Costs'!$A$3,'Treatment Costs'!$K$3,'Yield &amp; Quality'!D29='Treatment Costs'!$A$4,'Treatment Costs'!$K$4,'Yield &amp; Quality'!D29='Treatment Costs'!$A$5,'Treatment Costs'!$K$5,'Yield &amp; Quality'!D29='Treatment Costs'!$A$6,'Treatment Costs'!$K$6,'Yield &amp; Quality'!D29='Treatment Costs'!$A$7,'Treatment Costs'!$K$7,'Yield &amp; Quality'!D29='Treatment Costs'!$A$8,'Treatment Costs'!$K$8,'Yield &amp; Quality'!D29='Treatment Costs'!$A$9,'Treatment Costs'!$K$9,'Yield &amp; Quality'!D29='Treatment Costs'!$A$10,'Treatment Costs'!$K$10,'Yield &amp; Quality'!D29='Treatment Costs'!$A$11,'Treatment Costs'!$K$11,'Yield &amp; Quality'!D29='Treatment Costs'!$A$12,'Treatment Costs'!$K$12,'Yield &amp; Quality'!D29='Treatment Costs'!$A$13,'Treatment Costs'!$K$13,'Yield &amp; Quality'!D29='Treatment Costs'!$A$14,'Treatment Costs'!$K$14,'Yield &amp; Quality'!D29='Treatment Costs'!$A$15,'Treatment Costs'!$K$15,'Yield &amp; Quality'!D29='Treatment Costs'!$A$16,'Treatment Costs'!$K$16)</f>
        <v>160.29642857142858</v>
      </c>
      <c r="Y34" s="8" cm="1">
        <f t="array" ref="Y34">_xlfn.IFS('Yield &amp; Quality'!E29='Treatment Costs'!$A$3,'Treatment Costs'!$W$3,'Yield &amp; Quality'!E29='Treatment Costs'!$A$4,'Treatment Costs'!$W$4,'Yield &amp; Quality'!E29='Treatment Costs'!$A$5,'Treatment Costs'!$W$5,'Yield &amp; Quality'!E29='Treatment Costs'!$A$6,'Treatment Costs'!$W$6,'Yield &amp; Quality'!E29='Treatment Costs'!$A$7,'Treatment Costs'!$W$7,'Yield &amp; Quality'!E29='Treatment Costs'!$A$8,'Treatment Costs'!$W$8,'Yield &amp; Quality'!E29='Treatment Costs'!$A$9,'Treatment Costs'!$W$9,'Yield &amp; Quality'!E29='Treatment Costs'!$A$10,'Treatment Costs'!$W$10,'Yield &amp; Quality'!E29='Treatment Costs'!$A$11,'Treatment Costs'!$W$11,'Yield &amp; Quality'!E29='Treatment Costs'!$A$12,'Treatment Costs'!$W$12,'Yield &amp; Quality'!E29='Treatment Costs'!$A$13,'Treatment Costs'!$W$13,'Yield &amp; Quality'!E29='Treatment Costs'!$A$14,'Treatment Costs'!$W$14,'Yield &amp; Quality'!E29='Treatment Costs'!$A$15,'Treatment Costs'!$W$15,'Yield &amp; Quality'!E29='Treatment Costs'!$A$16,'Treatment Costs'!$W$16)</f>
        <v>92.967857142857142</v>
      </c>
      <c r="AA34" s="66">
        <f>(('Yield &amp; Quality'!G29*((100-'Partial Returns'!G34)/100))*($C$3+L34))+($C$4*'Yield &amp; Quality'!AA29)-V34</f>
        <v>686.69277224921734</v>
      </c>
      <c r="AB34" s="7">
        <f>(('Yield &amp; Quality'!H29*((100-'Partial Returns'!H34)/100))*($C$3+M34))+($C$4*'Yield &amp; Quality'!AB29)-W34</f>
        <v>822.61035280029841</v>
      </c>
      <c r="AC34" s="7">
        <f>(('Yield &amp; Quality'!I29*((100-'Partial Returns'!I34)/100))*($C$3+N34))+($C$4*'Yield &amp; Quality'!AC29)-X34</f>
        <v>1000.9188549314413</v>
      </c>
      <c r="AD34" s="8">
        <f>(('Yield &amp; Quality'!J29*((100-'Partial Returns'!J34)/100))*($C$3+O34))+($C$4*'Yield &amp; Quality'!AD29)-Y34</f>
        <v>901.34402942772363</v>
      </c>
    </row>
    <row r="35" spans="1:30" x14ac:dyDescent="0.25">
      <c r="A35">
        <v>4.5999999999999996</v>
      </c>
      <c r="B35" s="66">
        <f>($C$3*'Yield &amp; Quality'!G30)+($C$4*'Yield &amp; Quality'!AA30)</f>
        <v>896.69531618854387</v>
      </c>
      <c r="C35" s="7">
        <f>($C$3*'Yield &amp; Quality'!H30)+($C$4*'Yield &amp; Quality'!AB30)</f>
        <v>959.95770783654734</v>
      </c>
      <c r="D35" s="7">
        <f>($C$3*'Yield &amp; Quality'!I30)+($C$4*'Yield &amp; Quality'!AC30)</f>
        <v>888.03936033015736</v>
      </c>
      <c r="E35" s="8">
        <f>($C$3*'Yield &amp; Quality'!J30)+($C$4*'Yield &amp; Quality'!AD30)</f>
        <v>1117.57765932854</v>
      </c>
      <c r="G35" s="61" cm="1">
        <f t="array" ref="G35">_xlfn.IFS('Yield &amp; Quality'!L30&lt;'Dockage Schedule'!$C$29,0,'Yield &amp; Quality'!L30&lt;'Dockage Schedule'!$C$30,'Dockage Schedule'!$M$29,'Yield &amp; Quality'!L30&lt;'Dockage Schedule'!$C$31,'Dockage Schedule'!$M$30,'Yield &amp; Quality'!L30&lt;'Dockage Schedule'!$C$32,'Dockage Schedule'!$M$31,'Yield &amp; Quality'!L30&lt;'Dockage Schedule'!$C$33,'Dockage Schedule'!$M$32,'Yield &amp; Quality'!L30&lt;'Dockage Schedule'!$C$34,'Dockage Schedule'!$M$33,'Yield &amp; Quality'!L30&lt;'Dockage Schedule'!$C$35,'Dockage Schedule'!$M$34,'Yield &amp; Quality'!L30&lt;'Dockage Schedule'!$C$36,'Dockage Schedule'!$M$35,'Yield &amp; Quality'!L30&lt;'Dockage Schedule'!$C$37,'Dockage Schedule'!$M$36,'Yield &amp; Quality'!L30&lt;'Dockage Schedule'!$C$38,'Dockage Schedule'!$M$37,'Yield &amp; Quality'!L30&lt;'Dockage Schedule'!$C$39,'Dockage Schedule'!$M$38,'Yield &amp; Quality'!L30&lt;'Dockage Schedule'!$C$40,'Dockage Schedule'!$M$39,'Yield &amp; Quality'!L30&lt;'Dockage Schedule'!$C$41,'Dockage Schedule'!$M$40,'Yield &amp; Quality'!L30&lt;'Dockage Schedule'!$C$42,'Dockage Schedule'!$M$41,'Yield &amp; Quality'!L30&lt;'Dockage Schedule'!$C$43,'Dockage Schedule'!$M$42,'Yield &amp; Quality'!L30&lt;'Dockage Schedule'!$C$44,'Dockage Schedule'!$M$43,'Yield &amp; Quality'!L30&lt;'Dockage Schedule'!$C$45,'Dockage Schedule'!$M$44,'Yield &amp; Quality'!L30&lt;'Dockage Schedule'!$C$46,'Dockage Schedule'!$M$45,'Yield &amp; Quality'!L30&lt;'Dockage Schedule'!$C$47,'Dockage Schedule'!$M$46,'Yield &amp; Quality'!L30&lt;'Dockage Schedule'!$C$48,'Dockage Schedule'!$M$47,'Yield &amp; Quality'!L30&lt;'Dockage Schedule'!$C$49,'Dockage Schedule'!M60,'Yield &amp; Quality'!L30&gt;='Dockage Schedule'!$C$49,'Dockage Schedule'!$M$49)</f>
        <v>0</v>
      </c>
      <c r="H35" cm="1">
        <f t="array" ref="H35">_xlfn.IFS('Yield &amp; Quality'!M30&lt;'Dockage Schedule'!$C$29,0,'Yield &amp; Quality'!M30&lt;'Dockage Schedule'!$C$30,'Dockage Schedule'!$M$29,'Yield &amp; Quality'!M30&lt;'Dockage Schedule'!$C$31,'Dockage Schedule'!$M$30,'Yield &amp; Quality'!M30&lt;'Dockage Schedule'!$C$32,'Dockage Schedule'!$M$31,'Yield &amp; Quality'!M30&lt;'Dockage Schedule'!$C$33,'Dockage Schedule'!$M$32,'Yield &amp; Quality'!M30&lt;'Dockage Schedule'!$C$34,'Dockage Schedule'!$M$33,'Yield &amp; Quality'!M30&lt;'Dockage Schedule'!$C$35,'Dockage Schedule'!$M$34,'Yield &amp; Quality'!M30&lt;'Dockage Schedule'!$C$36,'Dockage Schedule'!$M$35,'Yield &amp; Quality'!M30&lt;'Dockage Schedule'!$C$37,'Dockage Schedule'!$M$36,'Yield &amp; Quality'!M30&lt;'Dockage Schedule'!$C$38,'Dockage Schedule'!$M$37,'Yield &amp; Quality'!M30&lt;'Dockage Schedule'!$C$39,'Dockage Schedule'!$M$38,'Yield &amp; Quality'!M30&lt;'Dockage Schedule'!$C$40,'Dockage Schedule'!$M$39,'Yield &amp; Quality'!M30&lt;'Dockage Schedule'!$C$41,'Dockage Schedule'!$M$40,'Yield &amp; Quality'!M30&lt;'Dockage Schedule'!$C$42,'Dockage Schedule'!$M$41,'Yield &amp; Quality'!M30&lt;'Dockage Schedule'!$C$43,'Dockage Schedule'!$M$42,'Yield &amp; Quality'!M30&lt;'Dockage Schedule'!$C$44,'Dockage Schedule'!$M$43,'Yield &amp; Quality'!M30&lt;'Dockage Schedule'!$C$45,'Dockage Schedule'!$M$44,'Yield &amp; Quality'!M30&lt;'Dockage Schedule'!$C$46,'Dockage Schedule'!$M$45,'Yield &amp; Quality'!M30&lt;'Dockage Schedule'!$C$47,'Dockage Schedule'!$M$46,'Yield &amp; Quality'!M30&lt;'Dockage Schedule'!$C$48,'Dockage Schedule'!$M$47,'Yield &amp; Quality'!M30&lt;'Dockage Schedule'!$C$49,'Dockage Schedule'!N60,'Yield &amp; Quality'!M30&gt;='Dockage Schedule'!$C$49,'Dockage Schedule'!$M$49)</f>
        <v>0</v>
      </c>
      <c r="I35" cm="1">
        <f t="array" ref="I35">_xlfn.IFS('Yield &amp; Quality'!N30&lt;'Dockage Schedule'!$C$29,0,'Yield &amp; Quality'!N30&lt;'Dockage Schedule'!$C$30,'Dockage Schedule'!$M$29,'Yield &amp; Quality'!N30&lt;'Dockage Schedule'!$C$31,'Dockage Schedule'!$M$30,'Yield &amp; Quality'!N30&lt;'Dockage Schedule'!$C$32,'Dockage Schedule'!$M$31,'Yield &amp; Quality'!N30&lt;'Dockage Schedule'!$C$33,'Dockage Schedule'!$M$32,'Yield &amp; Quality'!N30&lt;'Dockage Schedule'!$C$34,'Dockage Schedule'!$M$33,'Yield &amp; Quality'!N30&lt;'Dockage Schedule'!$C$35,'Dockage Schedule'!$M$34,'Yield &amp; Quality'!N30&lt;'Dockage Schedule'!$C$36,'Dockage Schedule'!$M$35,'Yield &amp; Quality'!N30&lt;'Dockage Schedule'!$C$37,'Dockage Schedule'!$M$36,'Yield &amp; Quality'!N30&lt;'Dockage Schedule'!$C$38,'Dockage Schedule'!$M$37,'Yield &amp; Quality'!N30&lt;'Dockage Schedule'!$C$39,'Dockage Schedule'!$M$38,'Yield &amp; Quality'!N30&lt;'Dockage Schedule'!$C$40,'Dockage Schedule'!$M$39,'Yield &amp; Quality'!N30&lt;'Dockage Schedule'!$C$41,'Dockage Schedule'!$M$40,'Yield &amp; Quality'!N30&lt;'Dockage Schedule'!$C$42,'Dockage Schedule'!$M$41,'Yield &amp; Quality'!N30&lt;'Dockage Schedule'!$C$43,'Dockage Schedule'!$M$42,'Yield &amp; Quality'!N30&lt;'Dockage Schedule'!$C$44,'Dockage Schedule'!$M$43,'Yield &amp; Quality'!N30&lt;'Dockage Schedule'!$C$45,'Dockage Schedule'!$M$44,'Yield &amp; Quality'!N30&lt;'Dockage Schedule'!$C$46,'Dockage Schedule'!$M$45,'Yield &amp; Quality'!N30&lt;'Dockage Schedule'!$C$47,'Dockage Schedule'!$M$46,'Yield &amp; Quality'!N30&lt;'Dockage Schedule'!$C$48,'Dockage Schedule'!$M$47,'Yield &amp; Quality'!N30&lt;'Dockage Schedule'!$C$49,'Dockage Schedule'!O60,'Yield &amp; Quality'!N30&gt;='Dockage Schedule'!$C$49,'Dockage Schedule'!$M$49)</f>
        <v>0</v>
      </c>
      <c r="J35" s="62" cm="1">
        <f t="array" ref="J35">_xlfn.IFS('Yield &amp; Quality'!O30&lt;'Dockage Schedule'!$C$29,0,'Yield &amp; Quality'!O30&lt;'Dockage Schedule'!$C$30,'Dockage Schedule'!$M$29,'Yield &amp; Quality'!O30&lt;'Dockage Schedule'!$C$31,'Dockage Schedule'!$M$30,'Yield &amp; Quality'!O30&lt;'Dockage Schedule'!$C$32,'Dockage Schedule'!$M$31,'Yield &amp; Quality'!O30&lt;'Dockage Schedule'!$C$33,'Dockage Schedule'!$M$32,'Yield &amp; Quality'!O30&lt;'Dockage Schedule'!$C$34,'Dockage Schedule'!$M$33,'Yield &amp; Quality'!O30&lt;'Dockage Schedule'!$C$35,'Dockage Schedule'!$M$34,'Yield &amp; Quality'!O30&lt;'Dockage Schedule'!$C$36,'Dockage Schedule'!$M$35,'Yield &amp; Quality'!O30&lt;'Dockage Schedule'!$C$37,'Dockage Schedule'!$M$36,'Yield &amp; Quality'!O30&lt;'Dockage Schedule'!$C$38,'Dockage Schedule'!$M$37,'Yield &amp; Quality'!O30&lt;'Dockage Schedule'!$C$39,'Dockage Schedule'!$M$38,'Yield &amp; Quality'!O30&lt;'Dockage Schedule'!$C$40,'Dockage Schedule'!$M$39,'Yield &amp; Quality'!O30&lt;'Dockage Schedule'!$C$41,'Dockage Schedule'!$M$40,'Yield &amp; Quality'!O30&lt;'Dockage Schedule'!$C$42,'Dockage Schedule'!$M$41,'Yield &amp; Quality'!O30&lt;'Dockage Schedule'!$C$43,'Dockage Schedule'!$M$42,'Yield &amp; Quality'!O30&lt;'Dockage Schedule'!$C$44,'Dockage Schedule'!$M$43,'Yield &amp; Quality'!O30&lt;'Dockage Schedule'!$C$45,'Dockage Schedule'!$M$44,'Yield &amp; Quality'!O30&lt;'Dockage Schedule'!$C$46,'Dockage Schedule'!$M$45,'Yield &amp; Quality'!O30&lt;'Dockage Schedule'!$C$47,'Dockage Schedule'!$M$46,'Yield &amp; Quality'!O30&lt;'Dockage Schedule'!$C$48,'Dockage Schedule'!$M$47,'Yield &amp; Quality'!O30&lt;'Dockage Schedule'!$C$49,'Dockage Schedule'!P60,'Yield &amp; Quality'!O30&gt;='Dockage Schedule'!$C$49,'Dockage Schedule'!$M$49)</f>
        <v>0</v>
      </c>
      <c r="L35" s="67" cm="1">
        <f t="array" ref="L35">_xlfn.IFS('Yield &amp; Quality'!Q30&gt;='Dockage Schedule'!$P$4,'Dockage Schedule'!$AA$4,'Yield &amp; Quality'!Q30&gt;='Dockage Schedule'!$P$5,'Dockage Schedule'!$AA$5,'Yield &amp; Quality'!Q30&gt;='Dockage Schedule'!$P$6,'Dockage Schedule'!$AA$6,'Yield &amp; Quality'!Q30&gt;='Dockage Schedule'!$P$7,'Dockage Schedule'!$AA$7,'Yield &amp; Quality'!Q30&gt;='Dockage Schedule'!$P$8,'Dockage Schedule'!$AA$8,'Yield &amp; Quality'!Q30&gt;='Dockage Schedule'!$P$9,'Dockage Schedule'!$AA$9,'Yield &amp; Quality'!Q30&gt;='Dockage Schedule'!$P$10,'Dockage Schedule'!$AA$10,'Yield &amp; Quality'!Q30&gt;='Dockage Schedule'!$P$11,'Dockage Schedule'!$AA$11,'Yield &amp; Quality'!Q30&gt;='Dockage Schedule'!$P$12,'Dockage Schedule'!$AA$12,'Yield &amp; Quality'!Q30&gt;='Dockage Schedule'!$P$13,'Dockage Schedule'!$AA$13,'Yield &amp; Quality'!Q30&gt;='Dockage Schedule'!$P$14,'Dockage Schedule'!$AA$14,'Yield &amp; Quality'!Q30&gt;='Dockage Schedule'!$P$15,'Dockage Schedule'!$AA$15,'Yield &amp; Quality'!Q30&gt;='Dockage Schedule'!$P$16,'Dockage Schedule'!$AA$16,'Yield &amp; Quality'!Q30&gt;='Dockage Schedule'!$P$17,'Dockage Schedule'!$AA$17,'Yield &amp; Quality'!Q30&gt;='Dockage Schedule'!$P$18,'Dockage Schedule'!$AA$18,'Yield &amp; Quality'!Q30&gt;='Dockage Schedule'!$P$19,'Dockage Schedule'!$AA$19,'Yield &amp; Quality'!Q30&gt;='Dockage Schedule'!$P$20,'Dockage Schedule'!$AA$20,'Yield &amp; Quality'!Q30&gt;='Dockage Schedule'!$P$21,'Dockage Schedule'!$AA$21,'Yield &amp; Quality'!Q30&gt;='Dockage Schedule'!$P$22,'Dockage Schedule'!$AA$22,'Yield &amp; Quality'!Q30&gt;='Dockage Schedule'!$P$23,'Dockage Schedule'!$AA$23,'Yield &amp; Quality'!Q30&gt;='Dockage Schedule'!$P$24,'Dockage Schedule'!$AA$24,'Yield &amp; Quality'!Q30&gt;='Dockage Schedule'!$P$25,'Dockage Schedule'!$AA$25,'Yield &amp; Quality'!Q30&gt;='Dockage Schedule'!$P$26,'Dockage Schedule'!$AA$26,'Yield &amp; Quality'!Q30&gt;='Dockage Schedule'!$P$27,'Dockage Schedule'!$AA$27,'Yield &amp; Quality'!Q30&lt;'Dockage Schedule'!$P$27,'Dockage Schedule'!$AA$27)+_xlfn.IFS('Yield &amp; Quality'!V30&lt;'Dockage Schedule'!$AD$4,'Dockage Schedule'!$AN$3,'Yield &amp; Quality'!V30&lt;'Dockage Schedule'!$AD$5,'Dockage Schedule'!$AN$4,'Yield &amp; Quality'!V30&lt;'Dockage Schedule'!$AD$6,'Dockage Schedule'!$AN$5,'Yield &amp; Quality'!V30&lt;'Dockage Schedule'!$AD$7,'Dockage Schedule'!$AN$6,'Yield &amp; Quality'!V30&lt;'Dockage Schedule'!$AD$8,'Dockage Schedule'!$AN$7,'Yield &amp; Quality'!V30&lt;'Dockage Schedule'!$AD$9,'Dockage Schedule'!$AN$8,'Yield &amp; Quality'!V30&lt;'Dockage Schedule'!$AD$10,'Dockage Schedule'!$AN$9,'Yield &amp; Quality'!V30&lt;'Dockage Schedule'!$AD$11,'Dockage Schedule'!$AN$10,'Yield &amp; Quality'!V30&lt;'Dockage Schedule'!$AD$12,'Dockage Schedule'!$AN$11,'Yield &amp; Quality'!V30&lt;'Dockage Schedule'!$AD$13,'Dockage Schedule'!$AN$12,'Yield &amp; Quality'!V30&lt;'Dockage Schedule'!$AD$14,'Dockage Schedule'!$AN$13,'Yield &amp; Quality'!V30&lt;'Dockage Schedule'!$AD$15,'Dockage Schedule'!$AN$14,'Yield &amp; Quality'!V30&lt;'Dockage Schedule'!$AD$16,'Dockage Schedule'!$AN$15,'Yield &amp; Quality'!V30&lt;'Dockage Schedule'!$AD$17,'Dockage Schedule'!$AN$16,'Yield &amp; Quality'!V30&lt;'Dockage Schedule'!$AD$18,'Dockage Schedule'!$AN$17,'Yield &amp; Quality'!V30&lt;'Dockage Schedule'!$AD$19,'Dockage Schedule'!$AN$18,'Yield &amp; Quality'!V30&lt;'Dockage Schedule'!$AD$20,'Dockage Schedule'!$AN$19,'Yield &amp; Quality'!V30&lt;'Dockage Schedule'!$AD$21,'Dockage Schedule'!$AN$20,'Yield &amp; Quality'!V30&lt;'Dockage Schedule'!$AD$21,'Dockage Schedule'!$AN$22,'Yield &amp; Quality'!V30&lt;'Dockage Schedule'!$AD$22,'Dockage Schedule'!$AN$23,'Yield &amp; Quality'!V30&lt;'Dockage Schedule'!$AD$24,'Dockage Schedule'!$AN$24,'Yield &amp; Quality'!V30&lt;'Dockage Schedule'!$AD$25,'Dockage Schedule'!$AN$24,'Yield &amp; Quality'!V30&gt;='Dockage Schedule'!$AD$25,-500)-_xlfn.IFS('Yield &amp; Quality'!L30&lt;'Dockage Schedule'!$C$4,0,'Yield &amp; Quality'!L30&lt;'Dockage Schedule'!$C$5,'Dockage Schedule'!$M$4,'Yield &amp; Quality'!L30&lt;'Dockage Schedule'!$C$6,'Dockage Schedule'!$M$5,'Yield &amp; Quality'!L30&lt;'Dockage Schedule'!$C$6,'Dockage Schedule'!$M$7,'Yield &amp; Quality'!L30&lt;'Dockage Schedule'!$C$7,'Dockage Schedule'!$M$8,'Yield &amp; Quality'!L30&lt;'Dockage Schedule'!$C$8,'Dockage Schedule'!$M$9,'Yield &amp; Quality'!L30&lt;'Dockage Schedule'!$C$10,'Dockage Schedule'!$M$9,'Yield &amp; Quality'!L30&lt;'Dockage Schedule'!$C$10,'Dockage Schedule'!$M$11,'Yield &amp; Quality'!L30&lt;'Dockage Schedule'!$C$12,'Dockage Schedule'!$M$11,'Yield &amp; Quality'!L30&lt;'Dockage Schedule'!$C$13,'Dockage Schedule'!$M$12,'Yield &amp; Quality'!L30&lt;'Dockage Schedule'!$C$14,'Dockage Schedule'!$M$13,'Yield &amp; Quality'!L30&lt;'Dockage Schedule'!$C$15,'Dockage Schedule'!$M$14,'Yield &amp; Quality'!L30&lt;'Dockage Schedule'!$C$16,'Dockage Schedule'!$M$15,'Yield &amp; Quality'!L30&lt;'Dockage Schedule'!$C$17,'Dockage Schedule'!$M$16,'Yield &amp; Quality'!L30&lt;'Dockage Schedule'!$C$18,'Dockage Schedule'!$M$17,'Yield &amp; Quality'!L30&lt;'Dockage Schedule'!$C$19,'Dockage Schedule'!$M$18,'Yield &amp; Quality'!L30&lt;'Dockage Schedule'!$C$20,'Dockage Schedule'!$M$19,'Yield &amp; Quality'!L30&lt;'Dockage Schedule'!$C$21,'Dockage Schedule'!$M$20,'Yield &amp; Quality'!L30&lt;'Dockage Schedule'!$C$22,'Dockage Schedule'!$M$21,'Yield &amp; Quality'!L30&lt;'Dockage Schedule'!$C$23,'Dockage Schedule'!$M$22,'Yield &amp; Quality'!L30&lt;'Dockage Schedule'!$C$24,'Dockage Schedule'!$M$23,'Yield &amp; Quality'!L30&gt;='Dockage Schedule'!C36,'Dockage Schedule'!M36)</f>
        <v>-0.22500000000000001</v>
      </c>
      <c r="M35" s="29" cm="1">
        <f t="array" ref="M35">_xlfn.IFS('Yield &amp; Quality'!R30&gt;='Dockage Schedule'!$P$4,'Dockage Schedule'!$AA$4,'Yield &amp; Quality'!R30&gt;='Dockage Schedule'!$P$5,'Dockage Schedule'!$AA$5,'Yield &amp; Quality'!R30&gt;='Dockage Schedule'!$P$6,'Dockage Schedule'!$AA$6,'Yield &amp; Quality'!R30&gt;='Dockage Schedule'!$P$7,'Dockage Schedule'!$AA$7,'Yield &amp; Quality'!R30&gt;='Dockage Schedule'!$P$8,'Dockage Schedule'!$AA$8,'Yield &amp; Quality'!R30&gt;='Dockage Schedule'!$P$9,'Dockage Schedule'!$AA$9,'Yield &amp; Quality'!R30&gt;='Dockage Schedule'!$P$10,'Dockage Schedule'!$AA$10,'Yield &amp; Quality'!R30&gt;='Dockage Schedule'!$P$11,'Dockage Schedule'!$AA$11,'Yield &amp; Quality'!R30&gt;='Dockage Schedule'!$P$12,'Dockage Schedule'!$AA$12,'Yield &amp; Quality'!R30&gt;='Dockage Schedule'!$P$13,'Dockage Schedule'!$AA$13,'Yield &amp; Quality'!R30&gt;='Dockage Schedule'!$P$14,'Dockage Schedule'!$AA$14,'Yield &amp; Quality'!R30&gt;='Dockage Schedule'!$P$15,'Dockage Schedule'!$AA$15,'Yield &amp; Quality'!R30&gt;='Dockage Schedule'!$P$16,'Dockage Schedule'!$AA$16,'Yield &amp; Quality'!R30&gt;='Dockage Schedule'!$P$17,'Dockage Schedule'!$AA$17,'Yield &amp; Quality'!R30&gt;='Dockage Schedule'!$P$18,'Dockage Schedule'!$AA$18,'Yield &amp; Quality'!R30&gt;='Dockage Schedule'!$P$19,'Dockage Schedule'!$AA$19,'Yield &amp; Quality'!R30&gt;='Dockage Schedule'!$P$20,'Dockage Schedule'!$AA$20,'Yield &amp; Quality'!R30&gt;='Dockage Schedule'!$P$21,'Dockage Schedule'!$AA$21,'Yield &amp; Quality'!R30&gt;='Dockage Schedule'!$P$22,'Dockage Schedule'!$AA$22,'Yield &amp; Quality'!R30&gt;='Dockage Schedule'!$P$23,'Dockage Schedule'!$AA$23,'Yield &amp; Quality'!R30&gt;='Dockage Schedule'!$P$24,'Dockage Schedule'!$AA$24,'Yield &amp; Quality'!R30&gt;='Dockage Schedule'!$P$25,'Dockage Schedule'!$AA$25,'Yield &amp; Quality'!R30&gt;='Dockage Schedule'!$P$26,'Dockage Schedule'!$AA$26,'Yield &amp; Quality'!R30&gt;='Dockage Schedule'!$P$27,'Dockage Schedule'!$AA$27,'Yield &amp; Quality'!R30&lt;'Dockage Schedule'!$P$27,'Dockage Schedule'!$AA$27)+_xlfn.IFS('Yield &amp; Quality'!W30&lt;'Dockage Schedule'!$AD$4,'Dockage Schedule'!$AN$3,'Yield &amp; Quality'!W30&lt;'Dockage Schedule'!$AD$5,'Dockage Schedule'!$AN$4,'Yield &amp; Quality'!W30&lt;'Dockage Schedule'!$AD$6,'Dockage Schedule'!$AN$5,'Yield &amp; Quality'!W30&lt;'Dockage Schedule'!$AD$7,'Dockage Schedule'!$AN$6,'Yield &amp; Quality'!W30&lt;'Dockage Schedule'!$AD$8,'Dockage Schedule'!$AN$7,'Yield &amp; Quality'!W30&lt;'Dockage Schedule'!$AD$9,'Dockage Schedule'!$AN$8,'Yield &amp; Quality'!W30&lt;'Dockage Schedule'!$AD$10,'Dockage Schedule'!$AN$9,'Yield &amp; Quality'!W30&lt;'Dockage Schedule'!$AD$11,'Dockage Schedule'!$AN$10,'Yield &amp; Quality'!W30&lt;'Dockage Schedule'!$AD$12,'Dockage Schedule'!$AN$11,'Yield &amp; Quality'!W30&lt;'Dockage Schedule'!$AD$13,'Dockage Schedule'!$AN$12,'Yield &amp; Quality'!W30&lt;'Dockage Schedule'!$AD$14,'Dockage Schedule'!$AN$13,'Yield &amp; Quality'!W30&lt;'Dockage Schedule'!$AD$15,'Dockage Schedule'!$AN$14,'Yield &amp; Quality'!W30&lt;'Dockage Schedule'!$AD$16,'Dockage Schedule'!$AN$15,'Yield &amp; Quality'!W30&lt;'Dockage Schedule'!$AD$17,'Dockage Schedule'!$AN$16,'Yield &amp; Quality'!W30&lt;'Dockage Schedule'!$AD$18,'Dockage Schedule'!$AN$17,'Yield &amp; Quality'!W30&lt;'Dockage Schedule'!$AD$19,'Dockage Schedule'!$AN$18,'Yield &amp; Quality'!W30&lt;'Dockage Schedule'!$AD$20,'Dockage Schedule'!$AN$19,'Yield &amp; Quality'!W30&lt;'Dockage Schedule'!$AD$21,'Dockage Schedule'!$AN$20,'Yield &amp; Quality'!W30&lt;'Dockage Schedule'!$AD$21,'Dockage Schedule'!$AN$22,'Yield &amp; Quality'!W30&lt;'Dockage Schedule'!$AD$22,'Dockage Schedule'!$AN$23,'Yield &amp; Quality'!W30&lt;'Dockage Schedule'!$AD$24,'Dockage Schedule'!$AN$24,'Yield &amp; Quality'!W30&lt;'Dockage Schedule'!$AD$25,'Dockage Schedule'!$AN$24,'Yield &amp; Quality'!W30&gt;='Dockage Schedule'!$AD$25,-500)-_xlfn.IFS('Yield &amp; Quality'!M30&lt;'Dockage Schedule'!$C$4,0,'Yield &amp; Quality'!M30&lt;'Dockage Schedule'!$C$5,'Dockage Schedule'!$M$4,'Yield &amp; Quality'!M30&lt;'Dockage Schedule'!$C$6,'Dockage Schedule'!$M$5,'Yield &amp; Quality'!M30&lt;'Dockage Schedule'!$C$6,'Dockage Schedule'!$M$7,'Yield &amp; Quality'!M30&lt;'Dockage Schedule'!$C$7,'Dockage Schedule'!$M$8,'Yield &amp; Quality'!M30&lt;'Dockage Schedule'!$C$8,'Dockage Schedule'!$M$9,'Yield &amp; Quality'!M30&lt;'Dockage Schedule'!$C$10,'Dockage Schedule'!$M$9,'Yield &amp; Quality'!M30&lt;'Dockage Schedule'!$C$10,'Dockage Schedule'!$M$11,'Yield &amp; Quality'!M30&lt;'Dockage Schedule'!$C$12,'Dockage Schedule'!$M$11,'Yield &amp; Quality'!M30&lt;'Dockage Schedule'!$C$13,'Dockage Schedule'!$M$12,'Yield &amp; Quality'!M30&lt;'Dockage Schedule'!$C$14,'Dockage Schedule'!$M$13,'Yield &amp; Quality'!M30&lt;'Dockage Schedule'!$C$15,'Dockage Schedule'!$M$14,'Yield &amp; Quality'!M30&lt;'Dockage Schedule'!$C$16,'Dockage Schedule'!$M$15,'Yield &amp; Quality'!M30&lt;'Dockage Schedule'!$C$17,'Dockage Schedule'!$M$16,'Yield &amp; Quality'!M30&lt;'Dockage Schedule'!$C$18,'Dockage Schedule'!$M$17,'Yield &amp; Quality'!M30&lt;'Dockage Schedule'!$C$19,'Dockage Schedule'!$M$18,'Yield &amp; Quality'!M30&lt;'Dockage Schedule'!$C$20,'Dockage Schedule'!$M$19,'Yield &amp; Quality'!M30&lt;'Dockage Schedule'!$C$21,'Dockage Schedule'!$M$20,'Yield &amp; Quality'!M30&lt;'Dockage Schedule'!$C$22,'Dockage Schedule'!$M$21,'Yield &amp; Quality'!M30&lt;'Dockage Schedule'!$C$23,'Dockage Schedule'!$M$22,'Yield &amp; Quality'!M30&lt;'Dockage Schedule'!$C$24,'Dockage Schedule'!$M$23,'Yield &amp; Quality'!M30&gt;='Dockage Schedule'!D36,'Dockage Schedule'!N36)</f>
        <v>-0.03</v>
      </c>
      <c r="N35" s="29" cm="1">
        <f t="array" ref="N35">_xlfn.IFS('Yield &amp; Quality'!S30&gt;='Dockage Schedule'!$P$4,'Dockage Schedule'!$AA$4,'Yield &amp; Quality'!S30&gt;='Dockage Schedule'!$P$5,'Dockage Schedule'!$AA$5,'Yield &amp; Quality'!S30&gt;='Dockage Schedule'!$P$6,'Dockage Schedule'!$AA$6,'Yield &amp; Quality'!S30&gt;='Dockage Schedule'!$P$7,'Dockage Schedule'!$AA$7,'Yield &amp; Quality'!S30&gt;='Dockage Schedule'!$P$8,'Dockage Schedule'!$AA$8,'Yield &amp; Quality'!S30&gt;='Dockage Schedule'!$P$9,'Dockage Schedule'!$AA$9,'Yield &amp; Quality'!S30&gt;='Dockage Schedule'!$P$10,'Dockage Schedule'!$AA$10,'Yield &amp; Quality'!S30&gt;='Dockage Schedule'!$P$11,'Dockage Schedule'!$AA$11,'Yield &amp; Quality'!S30&gt;='Dockage Schedule'!$P$12,'Dockage Schedule'!$AA$12,'Yield &amp; Quality'!S30&gt;='Dockage Schedule'!$P$13,'Dockage Schedule'!$AA$13,'Yield &amp; Quality'!S30&gt;='Dockage Schedule'!$P$14,'Dockage Schedule'!$AA$14,'Yield &amp; Quality'!S30&gt;='Dockage Schedule'!$P$15,'Dockage Schedule'!$AA$15,'Yield &amp; Quality'!S30&gt;='Dockage Schedule'!$P$16,'Dockage Schedule'!$AA$16,'Yield &amp; Quality'!S30&gt;='Dockage Schedule'!$P$17,'Dockage Schedule'!$AA$17,'Yield &amp; Quality'!S30&gt;='Dockage Schedule'!$P$18,'Dockage Schedule'!$AA$18,'Yield &amp; Quality'!S30&gt;='Dockage Schedule'!$P$19,'Dockage Schedule'!$AA$19,'Yield &amp; Quality'!S30&gt;='Dockage Schedule'!$P$20,'Dockage Schedule'!$AA$20,'Yield &amp; Quality'!S30&gt;='Dockage Schedule'!$P$21,'Dockage Schedule'!$AA$21,'Yield &amp; Quality'!S30&gt;='Dockage Schedule'!$P$22,'Dockage Schedule'!$AA$22,'Yield &amp; Quality'!S30&gt;='Dockage Schedule'!$P$23,'Dockage Schedule'!$AA$23,'Yield &amp; Quality'!S30&gt;='Dockage Schedule'!$P$24,'Dockage Schedule'!$AA$24,'Yield &amp; Quality'!S30&gt;='Dockage Schedule'!$P$25,'Dockage Schedule'!$AA$25,'Yield &amp; Quality'!S30&gt;='Dockage Schedule'!$P$26,'Dockage Schedule'!$AA$26,'Yield &amp; Quality'!S30&gt;='Dockage Schedule'!$P$27,'Dockage Schedule'!$AA$27,'Yield &amp; Quality'!S30&lt;'Dockage Schedule'!$P$27,'Dockage Schedule'!$AA$27)+_xlfn.IFS('Yield &amp; Quality'!X30&lt;'Dockage Schedule'!$AD$4,'Dockage Schedule'!$AN$3,'Yield &amp; Quality'!X30&lt;'Dockage Schedule'!$AD$5,'Dockage Schedule'!$AN$4,'Yield &amp; Quality'!X30&lt;'Dockage Schedule'!$AD$6,'Dockage Schedule'!$AN$5,'Yield &amp; Quality'!X30&lt;'Dockage Schedule'!$AD$7,'Dockage Schedule'!$AN$6,'Yield &amp; Quality'!X30&lt;'Dockage Schedule'!$AD$8,'Dockage Schedule'!$AN$7,'Yield &amp; Quality'!X30&lt;'Dockage Schedule'!$AD$9,'Dockage Schedule'!$AN$8,'Yield &amp; Quality'!X30&lt;'Dockage Schedule'!$AD$10,'Dockage Schedule'!$AN$9,'Yield &amp; Quality'!X30&lt;'Dockage Schedule'!$AD$11,'Dockage Schedule'!$AN$10,'Yield &amp; Quality'!X30&lt;'Dockage Schedule'!$AD$12,'Dockage Schedule'!$AN$11,'Yield &amp; Quality'!X30&lt;'Dockage Schedule'!$AD$13,'Dockage Schedule'!$AN$12,'Yield &amp; Quality'!X30&lt;'Dockage Schedule'!$AD$14,'Dockage Schedule'!$AN$13,'Yield &amp; Quality'!X30&lt;'Dockage Schedule'!$AD$15,'Dockage Schedule'!$AN$14,'Yield &amp; Quality'!X30&lt;'Dockage Schedule'!$AD$16,'Dockage Schedule'!$AN$15,'Yield &amp; Quality'!X30&lt;'Dockage Schedule'!$AD$17,'Dockage Schedule'!$AN$16,'Yield &amp; Quality'!X30&lt;'Dockage Schedule'!$AD$18,'Dockage Schedule'!$AN$17,'Yield &amp; Quality'!X30&lt;'Dockage Schedule'!$AD$19,'Dockage Schedule'!$AN$18,'Yield &amp; Quality'!X30&lt;'Dockage Schedule'!$AD$20,'Dockage Schedule'!$AN$19,'Yield &amp; Quality'!X30&lt;'Dockage Schedule'!$AD$21,'Dockage Schedule'!$AN$20,'Yield &amp; Quality'!X30&lt;'Dockage Schedule'!$AD$21,'Dockage Schedule'!$AN$22,'Yield &amp; Quality'!X30&lt;'Dockage Schedule'!$AD$22,'Dockage Schedule'!$AN$23,'Yield &amp; Quality'!X30&lt;'Dockage Schedule'!$AD$24,'Dockage Schedule'!$AN$24,'Yield &amp; Quality'!X30&lt;'Dockage Schedule'!$AD$25,'Dockage Schedule'!$AN$24,'Yield &amp; Quality'!X30&gt;='Dockage Schedule'!$AD$25,-500)-_xlfn.IFS('Yield &amp; Quality'!N30&lt;'Dockage Schedule'!$C$4,0,'Yield &amp; Quality'!N30&lt;'Dockage Schedule'!$C$5,'Dockage Schedule'!$M$4,'Yield &amp; Quality'!N30&lt;'Dockage Schedule'!$C$6,'Dockage Schedule'!$M$5,'Yield &amp; Quality'!N30&lt;'Dockage Schedule'!$C$6,'Dockage Schedule'!$M$7,'Yield &amp; Quality'!N30&lt;'Dockage Schedule'!$C$7,'Dockage Schedule'!$M$8,'Yield &amp; Quality'!N30&lt;'Dockage Schedule'!$C$8,'Dockage Schedule'!$M$9,'Yield &amp; Quality'!N30&lt;'Dockage Schedule'!$C$10,'Dockage Schedule'!$M$9,'Yield &amp; Quality'!N30&lt;'Dockage Schedule'!$C$10,'Dockage Schedule'!$M$11,'Yield &amp; Quality'!N30&lt;'Dockage Schedule'!$C$12,'Dockage Schedule'!$M$11,'Yield &amp; Quality'!N30&lt;'Dockage Schedule'!$C$13,'Dockage Schedule'!$M$12,'Yield &amp; Quality'!N30&lt;'Dockage Schedule'!$C$14,'Dockage Schedule'!$M$13,'Yield &amp; Quality'!N30&lt;'Dockage Schedule'!$C$15,'Dockage Schedule'!$M$14,'Yield &amp; Quality'!N30&lt;'Dockage Schedule'!$C$16,'Dockage Schedule'!$M$15,'Yield &amp; Quality'!N30&lt;'Dockage Schedule'!$C$17,'Dockage Schedule'!$M$16,'Yield &amp; Quality'!N30&lt;'Dockage Schedule'!$C$18,'Dockage Schedule'!$M$17,'Yield &amp; Quality'!N30&lt;'Dockage Schedule'!$C$19,'Dockage Schedule'!$M$18,'Yield &amp; Quality'!N30&lt;'Dockage Schedule'!$C$20,'Dockage Schedule'!$M$19,'Yield &amp; Quality'!N30&lt;'Dockage Schedule'!$C$21,'Dockage Schedule'!$M$20,'Yield &amp; Quality'!N30&lt;'Dockage Schedule'!$C$22,'Dockage Schedule'!$M$21,'Yield &amp; Quality'!N30&lt;'Dockage Schedule'!$C$23,'Dockage Schedule'!$M$22,'Yield &amp; Quality'!N30&lt;'Dockage Schedule'!$C$24,'Dockage Schedule'!$M$23,'Yield &amp; Quality'!N30&gt;='Dockage Schedule'!E36,'Dockage Schedule'!O36)</f>
        <v>-0.09</v>
      </c>
      <c r="O35" s="68" cm="1">
        <f t="array" ref="O35">_xlfn.IFS('Yield &amp; Quality'!T30&gt;='Dockage Schedule'!$P$4,'Dockage Schedule'!$AA$4,'Yield &amp; Quality'!T30&gt;='Dockage Schedule'!$P$5,'Dockage Schedule'!$AA$5,'Yield &amp; Quality'!T30&gt;='Dockage Schedule'!$P$6,'Dockage Schedule'!$AA$6,'Yield &amp; Quality'!T30&gt;='Dockage Schedule'!$P$7,'Dockage Schedule'!$AA$7,'Yield &amp; Quality'!T30&gt;='Dockage Schedule'!$P$8,'Dockage Schedule'!$AA$8,'Yield &amp; Quality'!T30&gt;='Dockage Schedule'!$P$9,'Dockage Schedule'!$AA$9,'Yield &amp; Quality'!T30&gt;='Dockage Schedule'!$P$10,'Dockage Schedule'!$AA$10,'Yield &amp; Quality'!T30&gt;='Dockage Schedule'!$P$11,'Dockage Schedule'!$AA$11,'Yield &amp; Quality'!T30&gt;='Dockage Schedule'!$P$12,'Dockage Schedule'!$AA$12,'Yield &amp; Quality'!T30&gt;='Dockage Schedule'!$P$13,'Dockage Schedule'!$AA$13,'Yield &amp; Quality'!T30&gt;='Dockage Schedule'!$P$14,'Dockage Schedule'!$AA$14,'Yield &amp; Quality'!T30&gt;='Dockage Schedule'!$P$15,'Dockage Schedule'!$AA$15,'Yield &amp; Quality'!T30&gt;='Dockage Schedule'!$P$16,'Dockage Schedule'!$AA$16,'Yield &amp; Quality'!T30&gt;='Dockage Schedule'!$P$17,'Dockage Schedule'!$AA$17,'Yield &amp; Quality'!T30&gt;='Dockage Schedule'!$P$18,'Dockage Schedule'!$AA$18,'Yield &amp; Quality'!T30&gt;='Dockage Schedule'!$P$19,'Dockage Schedule'!$AA$19,'Yield &amp; Quality'!T30&gt;='Dockage Schedule'!$P$20,'Dockage Schedule'!$AA$20,'Yield &amp; Quality'!T30&gt;='Dockage Schedule'!$P$21,'Dockage Schedule'!$AA$21,'Yield &amp; Quality'!T30&gt;='Dockage Schedule'!$P$22,'Dockage Schedule'!$AA$22,'Yield &amp; Quality'!T30&gt;='Dockage Schedule'!$P$23,'Dockage Schedule'!$AA$23,'Yield &amp; Quality'!T30&gt;='Dockage Schedule'!$P$24,'Dockage Schedule'!$AA$24,'Yield &amp; Quality'!T30&gt;='Dockage Schedule'!$P$25,'Dockage Schedule'!$AA$25,'Yield &amp; Quality'!T30&gt;='Dockage Schedule'!$P$26,'Dockage Schedule'!$AA$26,'Yield &amp; Quality'!T30&gt;='Dockage Schedule'!$P$27,'Dockage Schedule'!$AA$27,'Yield &amp; Quality'!T30&lt;'Dockage Schedule'!$P$27,'Dockage Schedule'!$AA$27)+_xlfn.IFS('Yield &amp; Quality'!Y30&lt;'Dockage Schedule'!$AD$4,'Dockage Schedule'!$AN$3,'Yield &amp; Quality'!Y30&lt;'Dockage Schedule'!$AD$5,'Dockage Schedule'!$AN$4,'Yield &amp; Quality'!Y30&lt;'Dockage Schedule'!$AD$6,'Dockage Schedule'!$AN$5,'Yield &amp; Quality'!Y30&lt;'Dockage Schedule'!$AD$7,'Dockage Schedule'!$AN$6,'Yield &amp; Quality'!Y30&lt;'Dockage Schedule'!$AD$8,'Dockage Schedule'!$AN$7,'Yield &amp; Quality'!Y30&lt;'Dockage Schedule'!$AD$9,'Dockage Schedule'!$AN$8,'Yield &amp; Quality'!Y30&lt;'Dockage Schedule'!$AD$10,'Dockage Schedule'!$AN$9,'Yield &amp; Quality'!Y30&lt;'Dockage Schedule'!$AD$11,'Dockage Schedule'!$AN$10,'Yield &amp; Quality'!Y30&lt;'Dockage Schedule'!$AD$12,'Dockage Schedule'!$AN$11,'Yield &amp; Quality'!Y30&lt;'Dockage Schedule'!$AD$13,'Dockage Schedule'!$AN$12,'Yield &amp; Quality'!Y30&lt;'Dockage Schedule'!$AD$14,'Dockage Schedule'!$AN$13,'Yield &amp; Quality'!Y30&lt;'Dockage Schedule'!$AD$15,'Dockage Schedule'!$AN$14,'Yield &amp; Quality'!Y30&lt;'Dockage Schedule'!$AD$16,'Dockage Schedule'!$AN$15,'Yield &amp; Quality'!Y30&lt;'Dockage Schedule'!$AD$17,'Dockage Schedule'!$AN$16,'Yield &amp; Quality'!Y30&lt;'Dockage Schedule'!$AD$18,'Dockage Schedule'!$AN$17,'Yield &amp; Quality'!Y30&lt;'Dockage Schedule'!$AD$19,'Dockage Schedule'!$AN$18,'Yield &amp; Quality'!Y30&lt;'Dockage Schedule'!$AD$20,'Dockage Schedule'!$AN$19,'Yield &amp; Quality'!Y30&lt;'Dockage Schedule'!$AD$21,'Dockage Schedule'!$AN$20,'Yield &amp; Quality'!Y30&lt;'Dockage Schedule'!$AD$21,'Dockage Schedule'!$AN$22,'Yield &amp; Quality'!Y30&lt;'Dockage Schedule'!$AD$22,'Dockage Schedule'!$AN$23,'Yield &amp; Quality'!Y30&lt;'Dockage Schedule'!$AD$24,'Dockage Schedule'!$AN$24,'Yield &amp; Quality'!Y30&lt;'Dockage Schedule'!$AD$25,'Dockage Schedule'!$AN$24,'Yield &amp; Quality'!Y30&gt;='Dockage Schedule'!$AD$25,-500)-_xlfn.IFS('Yield &amp; Quality'!O30&lt;'Dockage Schedule'!$C$4,0,'Yield &amp; Quality'!O30&lt;'Dockage Schedule'!$C$5,'Dockage Schedule'!$M$4,'Yield &amp; Quality'!O30&lt;'Dockage Schedule'!$C$6,'Dockage Schedule'!$M$5,'Yield &amp; Quality'!O30&lt;'Dockage Schedule'!$C$6,'Dockage Schedule'!$M$7,'Yield &amp; Quality'!O30&lt;'Dockage Schedule'!$C$7,'Dockage Schedule'!$M$8,'Yield &amp; Quality'!O30&lt;'Dockage Schedule'!$C$8,'Dockage Schedule'!$M$9,'Yield &amp; Quality'!O30&lt;'Dockage Schedule'!$C$10,'Dockage Schedule'!$M$9,'Yield &amp; Quality'!O30&lt;'Dockage Schedule'!$C$10,'Dockage Schedule'!$M$11,'Yield &amp; Quality'!O30&lt;'Dockage Schedule'!$C$12,'Dockage Schedule'!$M$11,'Yield &amp; Quality'!O30&lt;'Dockage Schedule'!$C$13,'Dockage Schedule'!$M$12,'Yield &amp; Quality'!O30&lt;'Dockage Schedule'!$C$14,'Dockage Schedule'!$M$13,'Yield &amp; Quality'!O30&lt;'Dockage Schedule'!$C$15,'Dockage Schedule'!$M$14,'Yield &amp; Quality'!O30&lt;'Dockage Schedule'!$C$16,'Dockage Schedule'!$M$15,'Yield &amp; Quality'!O30&lt;'Dockage Schedule'!$C$17,'Dockage Schedule'!$M$16,'Yield &amp; Quality'!O30&lt;'Dockage Schedule'!$C$18,'Dockage Schedule'!$M$17,'Yield &amp; Quality'!O30&lt;'Dockage Schedule'!$C$19,'Dockage Schedule'!$M$18,'Yield &amp; Quality'!O30&lt;'Dockage Schedule'!$C$20,'Dockage Schedule'!$M$19,'Yield &amp; Quality'!O30&lt;'Dockage Schedule'!$C$21,'Dockage Schedule'!$M$20,'Yield &amp; Quality'!O30&lt;'Dockage Schedule'!$C$22,'Dockage Schedule'!$M$21,'Yield &amp; Quality'!O30&lt;'Dockage Schedule'!$C$23,'Dockage Schedule'!$M$22,'Yield &amp; Quality'!O30&lt;'Dockage Schedule'!$C$24,'Dockage Schedule'!$M$23,'Yield &amp; Quality'!O30&gt;='Dockage Schedule'!F36,'Dockage Schedule'!P36)</f>
        <v>0</v>
      </c>
      <c r="Q35" s="66">
        <f>(('Yield &amp; Quality'!G30*((100-'Partial Returns'!G35)/100))*($C$3+L35))+($C$4*'Yield &amp; Quality'!AA30)</f>
        <v>878.69189383504386</v>
      </c>
      <c r="R35" s="7">
        <f>(('Yield &amp; Quality'!H30*((100-'Partial Returns'!H35)/100))*($C$3+M35))+($C$4*'Yield &amp; Quality'!AB30)</f>
        <v>956.80550557854735</v>
      </c>
      <c r="S35" s="7">
        <f>(('Yield &amp; Quality'!I30*((100-'Partial Returns'!I35)/100))*($C$3+N35))+($C$4*'Yield &amp; Quality'!AC30)</f>
        <v>878.97743237415739</v>
      </c>
      <c r="T35" s="8">
        <f>(('Yield &amp; Quality'!J30*((100-'Partial Returns'!J35)/100))*($C$3+O35))+($C$4*'Yield &amp; Quality'!AD30)</f>
        <v>1117.57765932854</v>
      </c>
      <c r="U35" s="5"/>
      <c r="V35" s="66" cm="1">
        <f t="array" ref="V35">_xlfn.IFS('Yield &amp; Quality'!B30='Treatment Costs'!$A$3,'Treatment Costs'!$K$3,'Yield &amp; Quality'!B30='Treatment Costs'!$A$4,'Treatment Costs'!$K$4,'Yield &amp; Quality'!B30='Treatment Costs'!$A$5,'Treatment Costs'!$K$5,'Yield &amp; Quality'!B30='Treatment Costs'!$A$6,'Treatment Costs'!$K$6,'Yield &amp; Quality'!B30='Treatment Costs'!$A$7,'Treatment Costs'!$K$7,'Yield &amp; Quality'!B30='Treatment Costs'!$A$8,'Treatment Costs'!$K$8,'Yield &amp; Quality'!B30='Treatment Costs'!$A$9,'Treatment Costs'!$K$9,'Yield &amp; Quality'!B30='Treatment Costs'!$A$10,'Treatment Costs'!$K$10,'Yield &amp; Quality'!B30='Treatment Costs'!$A$11,'Treatment Costs'!$K$11,'Yield &amp; Quality'!B30='Treatment Costs'!$A$12,'Treatment Costs'!$K$12,'Yield &amp; Quality'!B30='Treatment Costs'!$A$13,'Treatment Costs'!$K$13,'Yield &amp; Quality'!B30='Treatment Costs'!$A$14,'Treatment Costs'!$K$14,'Yield &amp; Quality'!B30='Treatment Costs'!$A$15,'Treatment Costs'!$K$15,'Yield &amp; Quality'!B30='Treatment Costs'!$A$16,'Treatment Costs'!$K$16)</f>
        <v>154.74642857142857</v>
      </c>
      <c r="W35" s="7" cm="1">
        <f t="array" ref="W35">_xlfn.IFS('Yield &amp; Quality'!C30='Treatment Costs'!$A$3,'Treatment Costs'!$W$3,'Yield &amp; Quality'!C30='Treatment Costs'!$A$4,'Treatment Costs'!$W$4,'Yield &amp; Quality'!C30='Treatment Costs'!$A$5,'Treatment Costs'!$W$5,'Yield &amp; Quality'!C30='Treatment Costs'!$A$6,'Treatment Costs'!$W$6,'Yield &amp; Quality'!C30='Treatment Costs'!$A$7,'Treatment Costs'!$W$7,'Yield &amp; Quality'!C30='Treatment Costs'!$A$8,'Treatment Costs'!$W$8,'Yield &amp; Quality'!C30='Treatment Costs'!$A$9,'Treatment Costs'!$W$9,'Yield &amp; Quality'!C30='Treatment Costs'!$A$10,'Treatment Costs'!$W$10,'Yield &amp; Quality'!C30='Treatment Costs'!$A$11,'Treatment Costs'!$W$11,'Yield &amp; Quality'!C30='Treatment Costs'!$A$12,'Treatment Costs'!$W$12,'Yield &amp; Quality'!C30='Treatment Costs'!$A$13,'Treatment Costs'!$W$13,'Yield &amp; Quality'!C30='Treatment Costs'!$A$14,'Treatment Costs'!$W$14,'Yield &amp; Quality'!C30='Treatment Costs'!$A$15,'Treatment Costs'!$W$15,'Yield &amp; Quality'!C30='Treatment Costs'!$A$16,'Treatment Costs'!$W$16)</f>
        <v>167.54642857142858</v>
      </c>
      <c r="X35" s="7" cm="1">
        <f t="array" ref="X35">_xlfn.IFS('Yield &amp; Quality'!D30='Treatment Costs'!$A$3,'Treatment Costs'!$K$3,'Yield &amp; Quality'!D30='Treatment Costs'!$A$4,'Treatment Costs'!$K$4,'Yield &amp; Quality'!D30='Treatment Costs'!$A$5,'Treatment Costs'!$K$5,'Yield &amp; Quality'!D30='Treatment Costs'!$A$6,'Treatment Costs'!$K$6,'Yield &amp; Quality'!D30='Treatment Costs'!$A$7,'Treatment Costs'!$K$7,'Yield &amp; Quality'!D30='Treatment Costs'!$A$8,'Treatment Costs'!$K$8,'Yield &amp; Quality'!D30='Treatment Costs'!$A$9,'Treatment Costs'!$K$9,'Yield &amp; Quality'!D30='Treatment Costs'!$A$10,'Treatment Costs'!$K$10,'Yield &amp; Quality'!D30='Treatment Costs'!$A$11,'Treatment Costs'!$K$11,'Yield &amp; Quality'!D30='Treatment Costs'!$A$12,'Treatment Costs'!$K$12,'Yield &amp; Quality'!D30='Treatment Costs'!$A$13,'Treatment Costs'!$K$13,'Yield &amp; Quality'!D30='Treatment Costs'!$A$14,'Treatment Costs'!$K$14,'Yield &amp; Quality'!D30='Treatment Costs'!$A$15,'Treatment Costs'!$K$15,'Yield &amp; Quality'!D30='Treatment Costs'!$A$16,'Treatment Costs'!$K$16)</f>
        <v>98.121428571428567</v>
      </c>
      <c r="Y35" s="8" cm="1">
        <f t="array" ref="Y35">_xlfn.IFS('Yield &amp; Quality'!E30='Treatment Costs'!$A$3,'Treatment Costs'!$W$3,'Yield &amp; Quality'!E30='Treatment Costs'!$A$4,'Treatment Costs'!$W$4,'Yield &amp; Quality'!E30='Treatment Costs'!$A$5,'Treatment Costs'!$W$5,'Yield &amp; Quality'!E30='Treatment Costs'!$A$6,'Treatment Costs'!$W$6,'Yield &amp; Quality'!E30='Treatment Costs'!$A$7,'Treatment Costs'!$W$7,'Yield &amp; Quality'!E30='Treatment Costs'!$A$8,'Treatment Costs'!$W$8,'Yield &amp; Quality'!E30='Treatment Costs'!$A$9,'Treatment Costs'!$W$9,'Yield &amp; Quality'!E30='Treatment Costs'!$A$10,'Treatment Costs'!$W$10,'Yield &amp; Quality'!E30='Treatment Costs'!$A$11,'Treatment Costs'!$W$11,'Yield &amp; Quality'!E30='Treatment Costs'!$A$12,'Treatment Costs'!$W$12,'Yield &amp; Quality'!E30='Treatment Costs'!$A$13,'Treatment Costs'!$W$13,'Yield &amp; Quality'!E30='Treatment Costs'!$A$14,'Treatment Costs'!$W$14,'Yield &amp; Quality'!E30='Treatment Costs'!$A$15,'Treatment Costs'!$W$15,'Yield &amp; Quality'!E30='Treatment Costs'!$A$16,'Treatment Costs'!$W$16)</f>
        <v>150.24642857142857</v>
      </c>
      <c r="AA35" s="66">
        <f>(('Yield &amp; Quality'!G30*((100-'Partial Returns'!G35)/100))*($C$3+L35))+($C$4*'Yield &amp; Quality'!AA30)-V35</f>
        <v>723.94546526361523</v>
      </c>
      <c r="AB35" s="7">
        <f>(('Yield &amp; Quality'!H30*((100-'Partial Returns'!H35)/100))*($C$3+M35))+($C$4*'Yield &amp; Quality'!AB30)-W35</f>
        <v>789.25907700711878</v>
      </c>
      <c r="AC35" s="7">
        <f>(('Yield &amp; Quality'!I30*((100-'Partial Returns'!I35)/100))*($C$3+N35))+($C$4*'Yield &amp; Quality'!AC30)-X35</f>
        <v>780.85600380272876</v>
      </c>
      <c r="AD35" s="8">
        <f>(('Yield &amp; Quality'!J30*((100-'Partial Returns'!J35)/100))*($C$3+O35))+($C$4*'Yield &amp; Quality'!AD30)-Y35</f>
        <v>967.33123075711137</v>
      </c>
    </row>
    <row r="36" spans="1:30" x14ac:dyDescent="0.25">
      <c r="A36">
        <v>4.7</v>
      </c>
      <c r="B36" s="66">
        <f>($C$3*'Yield &amp; Quality'!G31)+($C$4*'Yield &amp; Quality'!AA31)</f>
        <v>951.5734813768247</v>
      </c>
      <c r="C36" s="7">
        <f>($C$3*'Yield &amp; Quality'!H31)+($C$4*'Yield &amp; Quality'!AB31)</f>
        <v>904.58985152840694</v>
      </c>
      <c r="D36" s="7">
        <f>($C$3*'Yield &amp; Quality'!I31)+($C$4*'Yield &amp; Quality'!AC31)</f>
        <v>1246.6244619626771</v>
      </c>
      <c r="E36" s="8">
        <f>($C$3*'Yield &amp; Quality'!J31)+($C$4*'Yield &amp; Quality'!AD31)</f>
        <v>1073.8952451498599</v>
      </c>
      <c r="G36" s="61" cm="1">
        <f t="array" ref="G36">_xlfn.IFS('Yield &amp; Quality'!L31&lt;'Dockage Schedule'!$C$29,0,'Yield &amp; Quality'!L31&lt;'Dockage Schedule'!$C$30,'Dockage Schedule'!$M$29,'Yield &amp; Quality'!L31&lt;'Dockage Schedule'!$C$31,'Dockage Schedule'!$M$30,'Yield &amp; Quality'!L31&lt;'Dockage Schedule'!$C$32,'Dockage Schedule'!$M$31,'Yield &amp; Quality'!L31&lt;'Dockage Schedule'!$C$33,'Dockage Schedule'!$M$32,'Yield &amp; Quality'!L31&lt;'Dockage Schedule'!$C$34,'Dockage Schedule'!$M$33,'Yield &amp; Quality'!L31&lt;'Dockage Schedule'!$C$35,'Dockage Schedule'!$M$34,'Yield &amp; Quality'!L31&lt;'Dockage Schedule'!$C$36,'Dockage Schedule'!$M$35,'Yield &amp; Quality'!L31&lt;'Dockage Schedule'!$C$37,'Dockage Schedule'!$M$36,'Yield &amp; Quality'!L31&lt;'Dockage Schedule'!$C$38,'Dockage Schedule'!$M$37,'Yield &amp; Quality'!L31&lt;'Dockage Schedule'!$C$39,'Dockage Schedule'!$M$38,'Yield &amp; Quality'!L31&lt;'Dockage Schedule'!$C$40,'Dockage Schedule'!$M$39,'Yield &amp; Quality'!L31&lt;'Dockage Schedule'!$C$41,'Dockage Schedule'!$M$40,'Yield &amp; Quality'!L31&lt;'Dockage Schedule'!$C$42,'Dockage Schedule'!$M$41,'Yield &amp; Quality'!L31&lt;'Dockage Schedule'!$C$43,'Dockage Schedule'!$M$42,'Yield &amp; Quality'!L31&lt;'Dockage Schedule'!$C$44,'Dockage Schedule'!$M$43,'Yield &amp; Quality'!L31&lt;'Dockage Schedule'!$C$45,'Dockage Schedule'!$M$44,'Yield &amp; Quality'!L31&lt;'Dockage Schedule'!$C$46,'Dockage Schedule'!$M$45,'Yield &amp; Quality'!L31&lt;'Dockage Schedule'!$C$47,'Dockage Schedule'!$M$46,'Yield &amp; Quality'!L31&lt;'Dockage Schedule'!$C$48,'Dockage Schedule'!$M$47,'Yield &amp; Quality'!L31&lt;'Dockage Schedule'!$C$49,'Dockage Schedule'!M61,'Yield &amp; Quality'!L31&gt;='Dockage Schedule'!$C$49,'Dockage Schedule'!$M$49)</f>
        <v>0</v>
      </c>
      <c r="H36" cm="1">
        <f t="array" ref="H36">_xlfn.IFS('Yield &amp; Quality'!M31&lt;'Dockage Schedule'!$C$29,0,'Yield &amp; Quality'!M31&lt;'Dockage Schedule'!$C$30,'Dockage Schedule'!$M$29,'Yield &amp; Quality'!M31&lt;'Dockage Schedule'!$C$31,'Dockage Schedule'!$M$30,'Yield &amp; Quality'!M31&lt;'Dockage Schedule'!$C$32,'Dockage Schedule'!$M$31,'Yield &amp; Quality'!M31&lt;'Dockage Schedule'!$C$33,'Dockage Schedule'!$M$32,'Yield &amp; Quality'!M31&lt;'Dockage Schedule'!$C$34,'Dockage Schedule'!$M$33,'Yield &amp; Quality'!M31&lt;'Dockage Schedule'!$C$35,'Dockage Schedule'!$M$34,'Yield &amp; Quality'!M31&lt;'Dockage Schedule'!$C$36,'Dockage Schedule'!$M$35,'Yield &amp; Quality'!M31&lt;'Dockage Schedule'!$C$37,'Dockage Schedule'!$M$36,'Yield &amp; Quality'!M31&lt;'Dockage Schedule'!$C$38,'Dockage Schedule'!$M$37,'Yield &amp; Quality'!M31&lt;'Dockage Schedule'!$C$39,'Dockage Schedule'!$M$38,'Yield &amp; Quality'!M31&lt;'Dockage Schedule'!$C$40,'Dockage Schedule'!$M$39,'Yield &amp; Quality'!M31&lt;'Dockage Schedule'!$C$41,'Dockage Schedule'!$M$40,'Yield &amp; Quality'!M31&lt;'Dockage Schedule'!$C$42,'Dockage Schedule'!$M$41,'Yield &amp; Quality'!M31&lt;'Dockage Schedule'!$C$43,'Dockage Schedule'!$M$42,'Yield &amp; Quality'!M31&lt;'Dockage Schedule'!$C$44,'Dockage Schedule'!$M$43,'Yield &amp; Quality'!M31&lt;'Dockage Schedule'!$C$45,'Dockage Schedule'!$M$44,'Yield &amp; Quality'!M31&lt;'Dockage Schedule'!$C$46,'Dockage Schedule'!$M$45,'Yield &amp; Quality'!M31&lt;'Dockage Schedule'!$C$47,'Dockage Schedule'!$M$46,'Yield &amp; Quality'!M31&lt;'Dockage Schedule'!$C$48,'Dockage Schedule'!$M$47,'Yield &amp; Quality'!M31&lt;'Dockage Schedule'!$C$49,'Dockage Schedule'!N61,'Yield &amp; Quality'!M31&gt;='Dockage Schedule'!$C$49,'Dockage Schedule'!$M$49)</f>
        <v>0</v>
      </c>
      <c r="I36" cm="1">
        <f t="array" ref="I36">_xlfn.IFS('Yield &amp; Quality'!N31&lt;'Dockage Schedule'!$C$29,0,'Yield &amp; Quality'!N31&lt;'Dockage Schedule'!$C$30,'Dockage Schedule'!$M$29,'Yield &amp; Quality'!N31&lt;'Dockage Schedule'!$C$31,'Dockage Schedule'!$M$30,'Yield &amp; Quality'!N31&lt;'Dockage Schedule'!$C$32,'Dockage Schedule'!$M$31,'Yield &amp; Quality'!N31&lt;'Dockage Schedule'!$C$33,'Dockage Schedule'!$M$32,'Yield &amp; Quality'!N31&lt;'Dockage Schedule'!$C$34,'Dockage Schedule'!$M$33,'Yield &amp; Quality'!N31&lt;'Dockage Schedule'!$C$35,'Dockage Schedule'!$M$34,'Yield &amp; Quality'!N31&lt;'Dockage Schedule'!$C$36,'Dockage Schedule'!$M$35,'Yield &amp; Quality'!N31&lt;'Dockage Schedule'!$C$37,'Dockage Schedule'!$M$36,'Yield &amp; Quality'!N31&lt;'Dockage Schedule'!$C$38,'Dockage Schedule'!$M$37,'Yield &amp; Quality'!N31&lt;'Dockage Schedule'!$C$39,'Dockage Schedule'!$M$38,'Yield &amp; Quality'!N31&lt;'Dockage Schedule'!$C$40,'Dockage Schedule'!$M$39,'Yield &amp; Quality'!N31&lt;'Dockage Schedule'!$C$41,'Dockage Schedule'!$M$40,'Yield &amp; Quality'!N31&lt;'Dockage Schedule'!$C$42,'Dockage Schedule'!$M$41,'Yield &amp; Quality'!N31&lt;'Dockage Schedule'!$C$43,'Dockage Schedule'!$M$42,'Yield &amp; Quality'!N31&lt;'Dockage Schedule'!$C$44,'Dockage Schedule'!$M$43,'Yield &amp; Quality'!N31&lt;'Dockage Schedule'!$C$45,'Dockage Schedule'!$M$44,'Yield &amp; Quality'!N31&lt;'Dockage Schedule'!$C$46,'Dockage Schedule'!$M$45,'Yield &amp; Quality'!N31&lt;'Dockage Schedule'!$C$47,'Dockage Schedule'!$M$46,'Yield &amp; Quality'!N31&lt;'Dockage Schedule'!$C$48,'Dockage Schedule'!$M$47,'Yield &amp; Quality'!N31&lt;'Dockage Schedule'!$C$49,'Dockage Schedule'!O61,'Yield &amp; Quality'!N31&gt;='Dockage Schedule'!$C$49,'Dockage Schedule'!$M$49)</f>
        <v>0</v>
      </c>
      <c r="J36" s="62" cm="1">
        <f t="array" ref="J36">_xlfn.IFS('Yield &amp; Quality'!O31&lt;'Dockage Schedule'!$C$29,0,'Yield &amp; Quality'!O31&lt;'Dockage Schedule'!$C$30,'Dockage Schedule'!$M$29,'Yield &amp; Quality'!O31&lt;'Dockage Schedule'!$C$31,'Dockage Schedule'!$M$30,'Yield &amp; Quality'!O31&lt;'Dockage Schedule'!$C$32,'Dockage Schedule'!$M$31,'Yield &amp; Quality'!O31&lt;'Dockage Schedule'!$C$33,'Dockage Schedule'!$M$32,'Yield &amp; Quality'!O31&lt;'Dockage Schedule'!$C$34,'Dockage Schedule'!$M$33,'Yield &amp; Quality'!O31&lt;'Dockage Schedule'!$C$35,'Dockage Schedule'!$M$34,'Yield &amp; Quality'!O31&lt;'Dockage Schedule'!$C$36,'Dockage Schedule'!$M$35,'Yield &amp; Quality'!O31&lt;'Dockage Schedule'!$C$37,'Dockage Schedule'!$M$36,'Yield &amp; Quality'!O31&lt;'Dockage Schedule'!$C$38,'Dockage Schedule'!$M$37,'Yield &amp; Quality'!O31&lt;'Dockage Schedule'!$C$39,'Dockage Schedule'!$M$38,'Yield &amp; Quality'!O31&lt;'Dockage Schedule'!$C$40,'Dockage Schedule'!$M$39,'Yield &amp; Quality'!O31&lt;'Dockage Schedule'!$C$41,'Dockage Schedule'!$M$40,'Yield &amp; Quality'!O31&lt;'Dockage Schedule'!$C$42,'Dockage Schedule'!$M$41,'Yield &amp; Quality'!O31&lt;'Dockage Schedule'!$C$43,'Dockage Schedule'!$M$42,'Yield &amp; Quality'!O31&lt;'Dockage Schedule'!$C$44,'Dockage Schedule'!$M$43,'Yield &amp; Quality'!O31&lt;'Dockage Schedule'!$C$45,'Dockage Schedule'!$M$44,'Yield &amp; Quality'!O31&lt;'Dockage Schedule'!$C$46,'Dockage Schedule'!$M$45,'Yield &amp; Quality'!O31&lt;'Dockage Schedule'!$C$47,'Dockage Schedule'!$M$46,'Yield &amp; Quality'!O31&lt;'Dockage Schedule'!$C$48,'Dockage Schedule'!$M$47,'Yield &amp; Quality'!O31&lt;'Dockage Schedule'!$C$49,'Dockage Schedule'!P61,'Yield &amp; Quality'!O31&gt;='Dockage Schedule'!$C$49,'Dockage Schedule'!$M$49)</f>
        <v>0</v>
      </c>
      <c r="L36" s="67" cm="1">
        <f t="array" ref="L36">_xlfn.IFS('Yield &amp; Quality'!Q31&gt;='Dockage Schedule'!$P$4,'Dockage Schedule'!$AA$4,'Yield &amp; Quality'!Q31&gt;='Dockage Schedule'!$P$5,'Dockage Schedule'!$AA$5,'Yield &amp; Quality'!Q31&gt;='Dockage Schedule'!$P$6,'Dockage Schedule'!$AA$6,'Yield &amp; Quality'!Q31&gt;='Dockage Schedule'!$P$7,'Dockage Schedule'!$AA$7,'Yield &amp; Quality'!Q31&gt;='Dockage Schedule'!$P$8,'Dockage Schedule'!$AA$8,'Yield &amp; Quality'!Q31&gt;='Dockage Schedule'!$P$9,'Dockage Schedule'!$AA$9,'Yield &amp; Quality'!Q31&gt;='Dockage Schedule'!$P$10,'Dockage Schedule'!$AA$10,'Yield &amp; Quality'!Q31&gt;='Dockage Schedule'!$P$11,'Dockage Schedule'!$AA$11,'Yield &amp; Quality'!Q31&gt;='Dockage Schedule'!$P$12,'Dockage Schedule'!$AA$12,'Yield &amp; Quality'!Q31&gt;='Dockage Schedule'!$P$13,'Dockage Schedule'!$AA$13,'Yield &amp; Quality'!Q31&gt;='Dockage Schedule'!$P$14,'Dockage Schedule'!$AA$14,'Yield &amp; Quality'!Q31&gt;='Dockage Schedule'!$P$15,'Dockage Schedule'!$AA$15,'Yield &amp; Quality'!Q31&gt;='Dockage Schedule'!$P$16,'Dockage Schedule'!$AA$16,'Yield &amp; Quality'!Q31&gt;='Dockage Schedule'!$P$17,'Dockage Schedule'!$AA$17,'Yield &amp; Quality'!Q31&gt;='Dockage Schedule'!$P$18,'Dockage Schedule'!$AA$18,'Yield &amp; Quality'!Q31&gt;='Dockage Schedule'!$P$19,'Dockage Schedule'!$AA$19,'Yield &amp; Quality'!Q31&gt;='Dockage Schedule'!$P$20,'Dockage Schedule'!$AA$20,'Yield &amp; Quality'!Q31&gt;='Dockage Schedule'!$P$21,'Dockage Schedule'!$AA$21,'Yield &amp; Quality'!Q31&gt;='Dockage Schedule'!$P$22,'Dockage Schedule'!$AA$22,'Yield &amp; Quality'!Q31&gt;='Dockage Schedule'!$P$23,'Dockage Schedule'!$AA$23,'Yield &amp; Quality'!Q31&gt;='Dockage Schedule'!$P$24,'Dockage Schedule'!$AA$24,'Yield &amp; Quality'!Q31&gt;='Dockage Schedule'!$P$25,'Dockage Schedule'!$AA$25,'Yield &amp; Quality'!Q31&gt;='Dockage Schedule'!$P$26,'Dockage Schedule'!$AA$26,'Yield &amp; Quality'!Q31&gt;='Dockage Schedule'!$P$27,'Dockage Schedule'!$AA$27,'Yield &amp; Quality'!Q31&lt;'Dockage Schedule'!$P$27,'Dockage Schedule'!$AA$27)+_xlfn.IFS('Yield &amp; Quality'!V31&lt;'Dockage Schedule'!$AD$4,'Dockage Schedule'!$AN$3,'Yield &amp; Quality'!V31&lt;'Dockage Schedule'!$AD$5,'Dockage Schedule'!$AN$4,'Yield &amp; Quality'!V31&lt;'Dockage Schedule'!$AD$6,'Dockage Schedule'!$AN$5,'Yield &amp; Quality'!V31&lt;'Dockage Schedule'!$AD$7,'Dockage Schedule'!$AN$6,'Yield &amp; Quality'!V31&lt;'Dockage Schedule'!$AD$8,'Dockage Schedule'!$AN$7,'Yield &amp; Quality'!V31&lt;'Dockage Schedule'!$AD$9,'Dockage Schedule'!$AN$8,'Yield &amp; Quality'!V31&lt;'Dockage Schedule'!$AD$10,'Dockage Schedule'!$AN$9,'Yield &amp; Quality'!V31&lt;'Dockage Schedule'!$AD$11,'Dockage Schedule'!$AN$10,'Yield &amp; Quality'!V31&lt;'Dockage Schedule'!$AD$12,'Dockage Schedule'!$AN$11,'Yield &amp; Quality'!V31&lt;'Dockage Schedule'!$AD$13,'Dockage Schedule'!$AN$12,'Yield &amp; Quality'!V31&lt;'Dockage Schedule'!$AD$14,'Dockage Schedule'!$AN$13,'Yield &amp; Quality'!V31&lt;'Dockage Schedule'!$AD$15,'Dockage Schedule'!$AN$14,'Yield &amp; Quality'!V31&lt;'Dockage Schedule'!$AD$16,'Dockage Schedule'!$AN$15,'Yield &amp; Quality'!V31&lt;'Dockage Schedule'!$AD$17,'Dockage Schedule'!$AN$16,'Yield &amp; Quality'!V31&lt;'Dockage Schedule'!$AD$18,'Dockage Schedule'!$AN$17,'Yield &amp; Quality'!V31&lt;'Dockage Schedule'!$AD$19,'Dockage Schedule'!$AN$18,'Yield &amp; Quality'!V31&lt;'Dockage Schedule'!$AD$20,'Dockage Schedule'!$AN$19,'Yield &amp; Quality'!V31&lt;'Dockage Schedule'!$AD$21,'Dockage Schedule'!$AN$20,'Yield &amp; Quality'!V31&lt;'Dockage Schedule'!$AD$21,'Dockage Schedule'!$AN$22,'Yield &amp; Quality'!V31&lt;'Dockage Schedule'!$AD$22,'Dockage Schedule'!$AN$23,'Yield &amp; Quality'!V31&lt;'Dockage Schedule'!$AD$24,'Dockage Schedule'!$AN$24,'Yield &amp; Quality'!V31&lt;'Dockage Schedule'!$AD$25,'Dockage Schedule'!$AN$24,'Yield &amp; Quality'!V31&gt;='Dockage Schedule'!$AD$25,-500)-_xlfn.IFS('Yield &amp; Quality'!L31&lt;'Dockage Schedule'!$C$4,0,'Yield &amp; Quality'!L31&lt;'Dockage Schedule'!$C$5,'Dockage Schedule'!$M$4,'Yield &amp; Quality'!L31&lt;'Dockage Schedule'!$C$6,'Dockage Schedule'!$M$5,'Yield &amp; Quality'!L31&lt;'Dockage Schedule'!$C$6,'Dockage Schedule'!$M$7,'Yield &amp; Quality'!L31&lt;'Dockage Schedule'!$C$7,'Dockage Schedule'!$M$8,'Yield &amp; Quality'!L31&lt;'Dockage Schedule'!$C$8,'Dockage Schedule'!$M$9,'Yield &amp; Quality'!L31&lt;'Dockage Schedule'!$C$10,'Dockage Schedule'!$M$9,'Yield &amp; Quality'!L31&lt;'Dockage Schedule'!$C$10,'Dockage Schedule'!$M$11,'Yield &amp; Quality'!L31&lt;'Dockage Schedule'!$C$12,'Dockage Schedule'!$M$11,'Yield &amp; Quality'!L31&lt;'Dockage Schedule'!$C$13,'Dockage Schedule'!$M$12,'Yield &amp; Quality'!L31&lt;'Dockage Schedule'!$C$14,'Dockage Schedule'!$M$13,'Yield &amp; Quality'!L31&lt;'Dockage Schedule'!$C$15,'Dockage Schedule'!$M$14,'Yield &amp; Quality'!L31&lt;'Dockage Schedule'!$C$16,'Dockage Schedule'!$M$15,'Yield &amp; Quality'!L31&lt;'Dockage Schedule'!$C$17,'Dockage Schedule'!$M$16,'Yield &amp; Quality'!L31&lt;'Dockage Schedule'!$C$18,'Dockage Schedule'!$M$17,'Yield &amp; Quality'!L31&lt;'Dockage Schedule'!$C$19,'Dockage Schedule'!$M$18,'Yield &amp; Quality'!L31&lt;'Dockage Schedule'!$C$20,'Dockage Schedule'!$M$19,'Yield &amp; Quality'!L31&lt;'Dockage Schedule'!$C$21,'Dockage Schedule'!$M$20,'Yield &amp; Quality'!L31&lt;'Dockage Schedule'!$C$22,'Dockage Schedule'!$M$21,'Yield &amp; Quality'!L31&lt;'Dockage Schedule'!$C$23,'Dockage Schedule'!$M$22,'Yield &amp; Quality'!L31&lt;'Dockage Schedule'!$C$24,'Dockage Schedule'!$M$23,'Yield &amp; Quality'!L31&gt;='Dockage Schedule'!C37,'Dockage Schedule'!M37)</f>
        <v>-0.4</v>
      </c>
      <c r="M36" s="29" cm="1">
        <f t="array" ref="M36">_xlfn.IFS('Yield &amp; Quality'!R31&gt;='Dockage Schedule'!$P$4,'Dockage Schedule'!$AA$4,'Yield &amp; Quality'!R31&gt;='Dockage Schedule'!$P$5,'Dockage Schedule'!$AA$5,'Yield &amp; Quality'!R31&gt;='Dockage Schedule'!$P$6,'Dockage Schedule'!$AA$6,'Yield &amp; Quality'!R31&gt;='Dockage Schedule'!$P$7,'Dockage Schedule'!$AA$7,'Yield &amp; Quality'!R31&gt;='Dockage Schedule'!$P$8,'Dockage Schedule'!$AA$8,'Yield &amp; Quality'!R31&gt;='Dockage Schedule'!$P$9,'Dockage Schedule'!$AA$9,'Yield &amp; Quality'!R31&gt;='Dockage Schedule'!$P$10,'Dockage Schedule'!$AA$10,'Yield &amp; Quality'!R31&gt;='Dockage Schedule'!$P$11,'Dockage Schedule'!$AA$11,'Yield &amp; Quality'!R31&gt;='Dockage Schedule'!$P$12,'Dockage Schedule'!$AA$12,'Yield &amp; Quality'!R31&gt;='Dockage Schedule'!$P$13,'Dockage Schedule'!$AA$13,'Yield &amp; Quality'!R31&gt;='Dockage Schedule'!$P$14,'Dockage Schedule'!$AA$14,'Yield &amp; Quality'!R31&gt;='Dockage Schedule'!$P$15,'Dockage Schedule'!$AA$15,'Yield &amp; Quality'!R31&gt;='Dockage Schedule'!$P$16,'Dockage Schedule'!$AA$16,'Yield &amp; Quality'!R31&gt;='Dockage Schedule'!$P$17,'Dockage Schedule'!$AA$17,'Yield &amp; Quality'!R31&gt;='Dockage Schedule'!$P$18,'Dockage Schedule'!$AA$18,'Yield &amp; Quality'!R31&gt;='Dockage Schedule'!$P$19,'Dockage Schedule'!$AA$19,'Yield &amp; Quality'!R31&gt;='Dockage Schedule'!$P$20,'Dockage Schedule'!$AA$20,'Yield &amp; Quality'!R31&gt;='Dockage Schedule'!$P$21,'Dockage Schedule'!$AA$21,'Yield &amp; Quality'!R31&gt;='Dockage Schedule'!$P$22,'Dockage Schedule'!$AA$22,'Yield &amp; Quality'!R31&gt;='Dockage Schedule'!$P$23,'Dockage Schedule'!$AA$23,'Yield &amp; Quality'!R31&gt;='Dockage Schedule'!$P$24,'Dockage Schedule'!$AA$24,'Yield &amp; Quality'!R31&gt;='Dockage Schedule'!$P$25,'Dockage Schedule'!$AA$25,'Yield &amp; Quality'!R31&gt;='Dockage Schedule'!$P$26,'Dockage Schedule'!$AA$26,'Yield &amp; Quality'!R31&gt;='Dockage Schedule'!$P$27,'Dockage Schedule'!$AA$27,'Yield &amp; Quality'!R31&lt;'Dockage Schedule'!$P$27,'Dockage Schedule'!$AA$27)+_xlfn.IFS('Yield &amp; Quality'!W31&lt;'Dockage Schedule'!$AD$4,'Dockage Schedule'!$AN$3,'Yield &amp; Quality'!W31&lt;'Dockage Schedule'!$AD$5,'Dockage Schedule'!$AN$4,'Yield &amp; Quality'!W31&lt;'Dockage Schedule'!$AD$6,'Dockage Schedule'!$AN$5,'Yield &amp; Quality'!W31&lt;'Dockage Schedule'!$AD$7,'Dockage Schedule'!$AN$6,'Yield &amp; Quality'!W31&lt;'Dockage Schedule'!$AD$8,'Dockage Schedule'!$AN$7,'Yield &amp; Quality'!W31&lt;'Dockage Schedule'!$AD$9,'Dockage Schedule'!$AN$8,'Yield &amp; Quality'!W31&lt;'Dockage Schedule'!$AD$10,'Dockage Schedule'!$AN$9,'Yield &amp; Quality'!W31&lt;'Dockage Schedule'!$AD$11,'Dockage Schedule'!$AN$10,'Yield &amp; Quality'!W31&lt;'Dockage Schedule'!$AD$12,'Dockage Schedule'!$AN$11,'Yield &amp; Quality'!W31&lt;'Dockage Schedule'!$AD$13,'Dockage Schedule'!$AN$12,'Yield &amp; Quality'!W31&lt;'Dockage Schedule'!$AD$14,'Dockage Schedule'!$AN$13,'Yield &amp; Quality'!W31&lt;'Dockage Schedule'!$AD$15,'Dockage Schedule'!$AN$14,'Yield &amp; Quality'!W31&lt;'Dockage Schedule'!$AD$16,'Dockage Schedule'!$AN$15,'Yield &amp; Quality'!W31&lt;'Dockage Schedule'!$AD$17,'Dockage Schedule'!$AN$16,'Yield &amp; Quality'!W31&lt;'Dockage Schedule'!$AD$18,'Dockage Schedule'!$AN$17,'Yield &amp; Quality'!W31&lt;'Dockage Schedule'!$AD$19,'Dockage Schedule'!$AN$18,'Yield &amp; Quality'!W31&lt;'Dockage Schedule'!$AD$20,'Dockage Schedule'!$AN$19,'Yield &amp; Quality'!W31&lt;'Dockage Schedule'!$AD$21,'Dockage Schedule'!$AN$20,'Yield &amp; Quality'!W31&lt;'Dockage Schedule'!$AD$21,'Dockage Schedule'!$AN$22,'Yield &amp; Quality'!W31&lt;'Dockage Schedule'!$AD$22,'Dockage Schedule'!$AN$23,'Yield &amp; Quality'!W31&lt;'Dockage Schedule'!$AD$24,'Dockage Schedule'!$AN$24,'Yield &amp; Quality'!W31&lt;'Dockage Schedule'!$AD$25,'Dockage Schedule'!$AN$24,'Yield &amp; Quality'!W31&gt;='Dockage Schedule'!$AD$25,-500)-_xlfn.IFS('Yield &amp; Quality'!M31&lt;'Dockage Schedule'!$C$4,0,'Yield &amp; Quality'!M31&lt;'Dockage Schedule'!$C$5,'Dockage Schedule'!$M$4,'Yield &amp; Quality'!M31&lt;'Dockage Schedule'!$C$6,'Dockage Schedule'!$M$5,'Yield &amp; Quality'!M31&lt;'Dockage Schedule'!$C$6,'Dockage Schedule'!$M$7,'Yield &amp; Quality'!M31&lt;'Dockage Schedule'!$C$7,'Dockage Schedule'!$M$8,'Yield &amp; Quality'!M31&lt;'Dockage Schedule'!$C$8,'Dockage Schedule'!$M$9,'Yield &amp; Quality'!M31&lt;'Dockage Schedule'!$C$10,'Dockage Schedule'!$M$9,'Yield &amp; Quality'!M31&lt;'Dockage Schedule'!$C$10,'Dockage Schedule'!$M$11,'Yield &amp; Quality'!M31&lt;'Dockage Schedule'!$C$12,'Dockage Schedule'!$M$11,'Yield &amp; Quality'!M31&lt;'Dockage Schedule'!$C$13,'Dockage Schedule'!$M$12,'Yield &amp; Quality'!M31&lt;'Dockage Schedule'!$C$14,'Dockage Schedule'!$M$13,'Yield &amp; Quality'!M31&lt;'Dockage Schedule'!$C$15,'Dockage Schedule'!$M$14,'Yield &amp; Quality'!M31&lt;'Dockage Schedule'!$C$16,'Dockage Schedule'!$M$15,'Yield &amp; Quality'!M31&lt;'Dockage Schedule'!$C$17,'Dockage Schedule'!$M$16,'Yield &amp; Quality'!M31&lt;'Dockage Schedule'!$C$18,'Dockage Schedule'!$M$17,'Yield &amp; Quality'!M31&lt;'Dockage Schedule'!$C$19,'Dockage Schedule'!$M$18,'Yield &amp; Quality'!M31&lt;'Dockage Schedule'!$C$20,'Dockage Schedule'!$M$19,'Yield &amp; Quality'!M31&lt;'Dockage Schedule'!$C$21,'Dockage Schedule'!$M$20,'Yield &amp; Quality'!M31&lt;'Dockage Schedule'!$C$22,'Dockage Schedule'!$M$21,'Yield &amp; Quality'!M31&lt;'Dockage Schedule'!$C$23,'Dockage Schedule'!$M$22,'Yield &amp; Quality'!M31&lt;'Dockage Schedule'!$C$24,'Dockage Schedule'!$M$23,'Yield &amp; Quality'!M31&gt;='Dockage Schedule'!D37,'Dockage Schedule'!N37)</f>
        <v>-0.03</v>
      </c>
      <c r="N36" s="29" cm="1">
        <f t="array" ref="N36">_xlfn.IFS('Yield &amp; Quality'!S31&gt;='Dockage Schedule'!$P$4,'Dockage Schedule'!$AA$4,'Yield &amp; Quality'!S31&gt;='Dockage Schedule'!$P$5,'Dockage Schedule'!$AA$5,'Yield &amp; Quality'!S31&gt;='Dockage Schedule'!$P$6,'Dockage Schedule'!$AA$6,'Yield &amp; Quality'!S31&gt;='Dockage Schedule'!$P$7,'Dockage Schedule'!$AA$7,'Yield &amp; Quality'!S31&gt;='Dockage Schedule'!$P$8,'Dockage Schedule'!$AA$8,'Yield &amp; Quality'!S31&gt;='Dockage Schedule'!$P$9,'Dockage Schedule'!$AA$9,'Yield &amp; Quality'!S31&gt;='Dockage Schedule'!$P$10,'Dockage Schedule'!$AA$10,'Yield &amp; Quality'!S31&gt;='Dockage Schedule'!$P$11,'Dockage Schedule'!$AA$11,'Yield &amp; Quality'!S31&gt;='Dockage Schedule'!$P$12,'Dockage Schedule'!$AA$12,'Yield &amp; Quality'!S31&gt;='Dockage Schedule'!$P$13,'Dockage Schedule'!$AA$13,'Yield &amp; Quality'!S31&gt;='Dockage Schedule'!$P$14,'Dockage Schedule'!$AA$14,'Yield &amp; Quality'!S31&gt;='Dockage Schedule'!$P$15,'Dockage Schedule'!$AA$15,'Yield &amp; Quality'!S31&gt;='Dockage Schedule'!$P$16,'Dockage Schedule'!$AA$16,'Yield &amp; Quality'!S31&gt;='Dockage Schedule'!$P$17,'Dockage Schedule'!$AA$17,'Yield &amp; Quality'!S31&gt;='Dockage Schedule'!$P$18,'Dockage Schedule'!$AA$18,'Yield &amp; Quality'!S31&gt;='Dockage Schedule'!$P$19,'Dockage Schedule'!$AA$19,'Yield &amp; Quality'!S31&gt;='Dockage Schedule'!$P$20,'Dockage Schedule'!$AA$20,'Yield &amp; Quality'!S31&gt;='Dockage Schedule'!$P$21,'Dockage Schedule'!$AA$21,'Yield &amp; Quality'!S31&gt;='Dockage Schedule'!$P$22,'Dockage Schedule'!$AA$22,'Yield &amp; Quality'!S31&gt;='Dockage Schedule'!$P$23,'Dockage Schedule'!$AA$23,'Yield &amp; Quality'!S31&gt;='Dockage Schedule'!$P$24,'Dockage Schedule'!$AA$24,'Yield &amp; Quality'!S31&gt;='Dockage Schedule'!$P$25,'Dockage Schedule'!$AA$25,'Yield &amp; Quality'!S31&gt;='Dockage Schedule'!$P$26,'Dockage Schedule'!$AA$26,'Yield &amp; Quality'!S31&gt;='Dockage Schedule'!$P$27,'Dockage Schedule'!$AA$27,'Yield &amp; Quality'!S31&lt;'Dockage Schedule'!$P$27,'Dockage Schedule'!$AA$27)+_xlfn.IFS('Yield &amp; Quality'!X31&lt;'Dockage Schedule'!$AD$4,'Dockage Schedule'!$AN$3,'Yield &amp; Quality'!X31&lt;'Dockage Schedule'!$AD$5,'Dockage Schedule'!$AN$4,'Yield &amp; Quality'!X31&lt;'Dockage Schedule'!$AD$6,'Dockage Schedule'!$AN$5,'Yield &amp; Quality'!X31&lt;'Dockage Schedule'!$AD$7,'Dockage Schedule'!$AN$6,'Yield &amp; Quality'!X31&lt;'Dockage Schedule'!$AD$8,'Dockage Schedule'!$AN$7,'Yield &amp; Quality'!X31&lt;'Dockage Schedule'!$AD$9,'Dockage Schedule'!$AN$8,'Yield &amp; Quality'!X31&lt;'Dockage Schedule'!$AD$10,'Dockage Schedule'!$AN$9,'Yield &amp; Quality'!X31&lt;'Dockage Schedule'!$AD$11,'Dockage Schedule'!$AN$10,'Yield &amp; Quality'!X31&lt;'Dockage Schedule'!$AD$12,'Dockage Schedule'!$AN$11,'Yield &amp; Quality'!X31&lt;'Dockage Schedule'!$AD$13,'Dockage Schedule'!$AN$12,'Yield &amp; Quality'!X31&lt;'Dockage Schedule'!$AD$14,'Dockage Schedule'!$AN$13,'Yield &amp; Quality'!X31&lt;'Dockage Schedule'!$AD$15,'Dockage Schedule'!$AN$14,'Yield &amp; Quality'!X31&lt;'Dockage Schedule'!$AD$16,'Dockage Schedule'!$AN$15,'Yield &amp; Quality'!X31&lt;'Dockage Schedule'!$AD$17,'Dockage Schedule'!$AN$16,'Yield &amp; Quality'!X31&lt;'Dockage Schedule'!$AD$18,'Dockage Schedule'!$AN$17,'Yield &amp; Quality'!X31&lt;'Dockage Schedule'!$AD$19,'Dockage Schedule'!$AN$18,'Yield &amp; Quality'!X31&lt;'Dockage Schedule'!$AD$20,'Dockage Schedule'!$AN$19,'Yield &amp; Quality'!X31&lt;'Dockage Schedule'!$AD$21,'Dockage Schedule'!$AN$20,'Yield &amp; Quality'!X31&lt;'Dockage Schedule'!$AD$21,'Dockage Schedule'!$AN$22,'Yield &amp; Quality'!X31&lt;'Dockage Schedule'!$AD$22,'Dockage Schedule'!$AN$23,'Yield &amp; Quality'!X31&lt;'Dockage Schedule'!$AD$24,'Dockage Schedule'!$AN$24,'Yield &amp; Quality'!X31&lt;'Dockage Schedule'!$AD$25,'Dockage Schedule'!$AN$24,'Yield &amp; Quality'!X31&gt;='Dockage Schedule'!$AD$25,-500)-_xlfn.IFS('Yield &amp; Quality'!N31&lt;'Dockage Schedule'!$C$4,0,'Yield &amp; Quality'!N31&lt;'Dockage Schedule'!$C$5,'Dockage Schedule'!$M$4,'Yield &amp; Quality'!N31&lt;'Dockage Schedule'!$C$6,'Dockage Schedule'!$M$5,'Yield &amp; Quality'!N31&lt;'Dockage Schedule'!$C$6,'Dockage Schedule'!$M$7,'Yield &amp; Quality'!N31&lt;'Dockage Schedule'!$C$7,'Dockage Schedule'!$M$8,'Yield &amp; Quality'!N31&lt;'Dockage Schedule'!$C$8,'Dockage Schedule'!$M$9,'Yield &amp; Quality'!N31&lt;'Dockage Schedule'!$C$10,'Dockage Schedule'!$M$9,'Yield &amp; Quality'!N31&lt;'Dockage Schedule'!$C$10,'Dockage Schedule'!$M$11,'Yield &amp; Quality'!N31&lt;'Dockage Schedule'!$C$12,'Dockage Schedule'!$M$11,'Yield &amp; Quality'!N31&lt;'Dockage Schedule'!$C$13,'Dockage Schedule'!$M$12,'Yield &amp; Quality'!N31&lt;'Dockage Schedule'!$C$14,'Dockage Schedule'!$M$13,'Yield &amp; Quality'!N31&lt;'Dockage Schedule'!$C$15,'Dockage Schedule'!$M$14,'Yield &amp; Quality'!N31&lt;'Dockage Schedule'!$C$16,'Dockage Schedule'!$M$15,'Yield &amp; Quality'!N31&lt;'Dockage Schedule'!$C$17,'Dockage Schedule'!$M$16,'Yield &amp; Quality'!N31&lt;'Dockage Schedule'!$C$18,'Dockage Schedule'!$M$17,'Yield &amp; Quality'!N31&lt;'Dockage Schedule'!$C$19,'Dockage Schedule'!$M$18,'Yield &amp; Quality'!N31&lt;'Dockage Schedule'!$C$20,'Dockage Schedule'!$M$19,'Yield &amp; Quality'!N31&lt;'Dockage Schedule'!$C$21,'Dockage Schedule'!$M$20,'Yield &amp; Quality'!N31&lt;'Dockage Schedule'!$C$22,'Dockage Schedule'!$M$21,'Yield &amp; Quality'!N31&lt;'Dockage Schedule'!$C$23,'Dockage Schedule'!$M$22,'Yield &amp; Quality'!N31&lt;'Dockage Schedule'!$C$24,'Dockage Schedule'!$M$23,'Yield &amp; Quality'!N31&gt;='Dockage Schedule'!E37,'Dockage Schedule'!O37)</f>
        <v>-0.09</v>
      </c>
      <c r="O36" s="68" cm="1">
        <f t="array" ref="O36">_xlfn.IFS('Yield &amp; Quality'!T31&gt;='Dockage Schedule'!$P$4,'Dockage Schedule'!$AA$4,'Yield &amp; Quality'!T31&gt;='Dockage Schedule'!$P$5,'Dockage Schedule'!$AA$5,'Yield &amp; Quality'!T31&gt;='Dockage Schedule'!$P$6,'Dockage Schedule'!$AA$6,'Yield &amp; Quality'!T31&gt;='Dockage Schedule'!$P$7,'Dockage Schedule'!$AA$7,'Yield &amp; Quality'!T31&gt;='Dockage Schedule'!$P$8,'Dockage Schedule'!$AA$8,'Yield &amp; Quality'!T31&gt;='Dockage Schedule'!$P$9,'Dockage Schedule'!$AA$9,'Yield &amp; Quality'!T31&gt;='Dockage Schedule'!$P$10,'Dockage Schedule'!$AA$10,'Yield &amp; Quality'!T31&gt;='Dockage Schedule'!$P$11,'Dockage Schedule'!$AA$11,'Yield &amp; Quality'!T31&gt;='Dockage Schedule'!$P$12,'Dockage Schedule'!$AA$12,'Yield &amp; Quality'!T31&gt;='Dockage Schedule'!$P$13,'Dockage Schedule'!$AA$13,'Yield &amp; Quality'!T31&gt;='Dockage Schedule'!$P$14,'Dockage Schedule'!$AA$14,'Yield &amp; Quality'!T31&gt;='Dockage Schedule'!$P$15,'Dockage Schedule'!$AA$15,'Yield &amp; Quality'!T31&gt;='Dockage Schedule'!$P$16,'Dockage Schedule'!$AA$16,'Yield &amp; Quality'!T31&gt;='Dockage Schedule'!$P$17,'Dockage Schedule'!$AA$17,'Yield &amp; Quality'!T31&gt;='Dockage Schedule'!$P$18,'Dockage Schedule'!$AA$18,'Yield &amp; Quality'!T31&gt;='Dockage Schedule'!$P$19,'Dockage Schedule'!$AA$19,'Yield &amp; Quality'!T31&gt;='Dockage Schedule'!$P$20,'Dockage Schedule'!$AA$20,'Yield &amp; Quality'!T31&gt;='Dockage Schedule'!$P$21,'Dockage Schedule'!$AA$21,'Yield &amp; Quality'!T31&gt;='Dockage Schedule'!$P$22,'Dockage Schedule'!$AA$22,'Yield &amp; Quality'!T31&gt;='Dockage Schedule'!$P$23,'Dockage Schedule'!$AA$23,'Yield &amp; Quality'!T31&gt;='Dockage Schedule'!$P$24,'Dockage Schedule'!$AA$24,'Yield &amp; Quality'!T31&gt;='Dockage Schedule'!$P$25,'Dockage Schedule'!$AA$25,'Yield &amp; Quality'!T31&gt;='Dockage Schedule'!$P$26,'Dockage Schedule'!$AA$26,'Yield &amp; Quality'!T31&gt;='Dockage Schedule'!$P$27,'Dockage Schedule'!$AA$27,'Yield &amp; Quality'!T31&lt;'Dockage Schedule'!$P$27,'Dockage Schedule'!$AA$27)+_xlfn.IFS('Yield &amp; Quality'!Y31&lt;'Dockage Schedule'!$AD$4,'Dockage Schedule'!$AN$3,'Yield &amp; Quality'!Y31&lt;'Dockage Schedule'!$AD$5,'Dockage Schedule'!$AN$4,'Yield &amp; Quality'!Y31&lt;'Dockage Schedule'!$AD$6,'Dockage Schedule'!$AN$5,'Yield &amp; Quality'!Y31&lt;'Dockage Schedule'!$AD$7,'Dockage Schedule'!$AN$6,'Yield &amp; Quality'!Y31&lt;'Dockage Schedule'!$AD$8,'Dockage Schedule'!$AN$7,'Yield &amp; Quality'!Y31&lt;'Dockage Schedule'!$AD$9,'Dockage Schedule'!$AN$8,'Yield &amp; Quality'!Y31&lt;'Dockage Schedule'!$AD$10,'Dockage Schedule'!$AN$9,'Yield &amp; Quality'!Y31&lt;'Dockage Schedule'!$AD$11,'Dockage Schedule'!$AN$10,'Yield &amp; Quality'!Y31&lt;'Dockage Schedule'!$AD$12,'Dockage Schedule'!$AN$11,'Yield &amp; Quality'!Y31&lt;'Dockage Schedule'!$AD$13,'Dockage Schedule'!$AN$12,'Yield &amp; Quality'!Y31&lt;'Dockage Schedule'!$AD$14,'Dockage Schedule'!$AN$13,'Yield &amp; Quality'!Y31&lt;'Dockage Schedule'!$AD$15,'Dockage Schedule'!$AN$14,'Yield &amp; Quality'!Y31&lt;'Dockage Schedule'!$AD$16,'Dockage Schedule'!$AN$15,'Yield &amp; Quality'!Y31&lt;'Dockage Schedule'!$AD$17,'Dockage Schedule'!$AN$16,'Yield &amp; Quality'!Y31&lt;'Dockage Schedule'!$AD$18,'Dockage Schedule'!$AN$17,'Yield &amp; Quality'!Y31&lt;'Dockage Schedule'!$AD$19,'Dockage Schedule'!$AN$18,'Yield &amp; Quality'!Y31&lt;'Dockage Schedule'!$AD$20,'Dockage Schedule'!$AN$19,'Yield &amp; Quality'!Y31&lt;'Dockage Schedule'!$AD$21,'Dockage Schedule'!$AN$20,'Yield &amp; Quality'!Y31&lt;'Dockage Schedule'!$AD$21,'Dockage Schedule'!$AN$22,'Yield &amp; Quality'!Y31&lt;'Dockage Schedule'!$AD$22,'Dockage Schedule'!$AN$23,'Yield &amp; Quality'!Y31&lt;'Dockage Schedule'!$AD$24,'Dockage Schedule'!$AN$24,'Yield &amp; Quality'!Y31&lt;'Dockage Schedule'!$AD$25,'Dockage Schedule'!$AN$24,'Yield &amp; Quality'!Y31&gt;='Dockage Schedule'!$AD$25,-500)-_xlfn.IFS('Yield &amp; Quality'!O31&lt;'Dockage Schedule'!$C$4,0,'Yield &amp; Quality'!O31&lt;'Dockage Schedule'!$C$5,'Dockage Schedule'!$M$4,'Yield &amp; Quality'!O31&lt;'Dockage Schedule'!$C$6,'Dockage Schedule'!$M$5,'Yield &amp; Quality'!O31&lt;'Dockage Schedule'!$C$6,'Dockage Schedule'!$M$7,'Yield &amp; Quality'!O31&lt;'Dockage Schedule'!$C$7,'Dockage Schedule'!$M$8,'Yield &amp; Quality'!O31&lt;'Dockage Schedule'!$C$8,'Dockage Schedule'!$M$9,'Yield &amp; Quality'!O31&lt;'Dockage Schedule'!$C$10,'Dockage Schedule'!$M$9,'Yield &amp; Quality'!O31&lt;'Dockage Schedule'!$C$10,'Dockage Schedule'!$M$11,'Yield &amp; Quality'!O31&lt;'Dockage Schedule'!$C$12,'Dockage Schedule'!$M$11,'Yield &amp; Quality'!O31&lt;'Dockage Schedule'!$C$13,'Dockage Schedule'!$M$12,'Yield &amp; Quality'!O31&lt;'Dockage Schedule'!$C$14,'Dockage Schedule'!$M$13,'Yield &amp; Quality'!O31&lt;'Dockage Schedule'!$C$15,'Dockage Schedule'!$M$14,'Yield &amp; Quality'!O31&lt;'Dockage Schedule'!$C$16,'Dockage Schedule'!$M$15,'Yield &amp; Quality'!O31&lt;'Dockage Schedule'!$C$17,'Dockage Schedule'!$M$16,'Yield &amp; Quality'!O31&lt;'Dockage Schedule'!$C$18,'Dockage Schedule'!$M$17,'Yield &amp; Quality'!O31&lt;'Dockage Schedule'!$C$19,'Dockage Schedule'!$M$18,'Yield &amp; Quality'!O31&lt;'Dockage Schedule'!$C$20,'Dockage Schedule'!$M$19,'Yield &amp; Quality'!O31&lt;'Dockage Schedule'!$C$21,'Dockage Schedule'!$M$20,'Yield &amp; Quality'!O31&lt;'Dockage Schedule'!$C$22,'Dockage Schedule'!$M$21,'Yield &amp; Quality'!O31&lt;'Dockage Schedule'!$C$23,'Dockage Schedule'!$M$22,'Yield &amp; Quality'!O31&lt;'Dockage Schedule'!$C$24,'Dockage Schedule'!$M$23,'Yield &amp; Quality'!O31&gt;='Dockage Schedule'!F37,'Dockage Schedule'!P37)</f>
        <v>-0.03</v>
      </c>
      <c r="Q36" s="66">
        <f>(('Yield &amp; Quality'!G31*((100-'Partial Returns'!G36)/100))*($C$3+L36))+($C$4*'Yield &amp; Quality'!AA31)</f>
        <v>921.77089986482474</v>
      </c>
      <c r="R36" s="7">
        <f>(('Yield &amp; Quality'!H31*((100-'Partial Returns'!H36)/100))*($C$3+M36))+($C$4*'Yield &amp; Quality'!AB31)</f>
        <v>901.51930482440696</v>
      </c>
      <c r="S36" s="7">
        <f>(('Yield &amp; Quality'!I31*((100-'Partial Returns'!I36)/100))*($C$3+N36))+($C$4*'Yield &amp; Quality'!AC31)</f>
        <v>1236.2576713286771</v>
      </c>
      <c r="T36" s="8">
        <f>(('Yield &amp; Quality'!J31*((100-'Partial Returns'!J36)/100))*($C$3+O36))+($C$4*'Yield &amp; Quality'!AD31)</f>
        <v>1071.0015211791599</v>
      </c>
      <c r="U36" s="5"/>
      <c r="V36" s="66" cm="1">
        <f t="array" ref="V36">_xlfn.IFS('Yield &amp; Quality'!B31='Treatment Costs'!$A$3,'Treatment Costs'!$K$3,'Yield &amp; Quality'!B31='Treatment Costs'!$A$4,'Treatment Costs'!$K$4,'Yield &amp; Quality'!B31='Treatment Costs'!$A$5,'Treatment Costs'!$K$5,'Yield &amp; Quality'!B31='Treatment Costs'!$A$6,'Treatment Costs'!$K$6,'Yield &amp; Quality'!B31='Treatment Costs'!$A$7,'Treatment Costs'!$K$7,'Yield &amp; Quality'!B31='Treatment Costs'!$A$8,'Treatment Costs'!$K$8,'Yield &amp; Quality'!B31='Treatment Costs'!$A$9,'Treatment Costs'!$K$9,'Yield &amp; Quality'!B31='Treatment Costs'!$A$10,'Treatment Costs'!$K$10,'Yield &amp; Quality'!B31='Treatment Costs'!$A$11,'Treatment Costs'!$K$11,'Yield &amp; Quality'!B31='Treatment Costs'!$A$12,'Treatment Costs'!$K$12,'Yield &amp; Quality'!B31='Treatment Costs'!$A$13,'Treatment Costs'!$K$13,'Yield &amp; Quality'!B31='Treatment Costs'!$A$14,'Treatment Costs'!$K$14,'Yield &amp; Quality'!B31='Treatment Costs'!$A$15,'Treatment Costs'!$K$15,'Yield &amp; Quality'!B31='Treatment Costs'!$A$16,'Treatment Costs'!$K$16)</f>
        <v>170.64285714285714</v>
      </c>
      <c r="W36" s="7" cm="1">
        <f t="array" ref="W36">_xlfn.IFS('Yield &amp; Quality'!C31='Treatment Costs'!$A$3,'Treatment Costs'!$W$3,'Yield &amp; Quality'!C31='Treatment Costs'!$A$4,'Treatment Costs'!$W$4,'Yield &amp; Quality'!C31='Treatment Costs'!$A$5,'Treatment Costs'!$W$5,'Yield &amp; Quality'!C31='Treatment Costs'!$A$6,'Treatment Costs'!$W$6,'Yield &amp; Quality'!C31='Treatment Costs'!$A$7,'Treatment Costs'!$W$7,'Yield &amp; Quality'!C31='Treatment Costs'!$A$8,'Treatment Costs'!$W$8,'Yield &amp; Quality'!C31='Treatment Costs'!$A$9,'Treatment Costs'!$W$9,'Yield &amp; Quality'!C31='Treatment Costs'!$A$10,'Treatment Costs'!$W$10,'Yield &amp; Quality'!C31='Treatment Costs'!$A$11,'Treatment Costs'!$W$11,'Yield &amp; Quality'!C31='Treatment Costs'!$A$12,'Treatment Costs'!$W$12,'Yield &amp; Quality'!C31='Treatment Costs'!$A$13,'Treatment Costs'!$W$13,'Yield &amp; Quality'!C31='Treatment Costs'!$A$14,'Treatment Costs'!$W$14,'Yield &amp; Quality'!C31='Treatment Costs'!$A$15,'Treatment Costs'!$W$15,'Yield &amp; Quality'!C31='Treatment Costs'!$A$16,'Treatment Costs'!$W$16)</f>
        <v>162.07767857142858</v>
      </c>
      <c r="X36" s="7" cm="1">
        <f t="array" ref="X36">_xlfn.IFS('Yield &amp; Quality'!D31='Treatment Costs'!$A$3,'Treatment Costs'!$K$3,'Yield &amp; Quality'!D31='Treatment Costs'!$A$4,'Treatment Costs'!$K$4,'Yield &amp; Quality'!D31='Treatment Costs'!$A$5,'Treatment Costs'!$K$5,'Yield &amp; Quality'!D31='Treatment Costs'!$A$6,'Treatment Costs'!$K$6,'Yield &amp; Quality'!D31='Treatment Costs'!$A$7,'Treatment Costs'!$K$7,'Yield &amp; Quality'!D31='Treatment Costs'!$A$8,'Treatment Costs'!$K$8,'Yield &amp; Quality'!D31='Treatment Costs'!$A$9,'Treatment Costs'!$K$9,'Yield &amp; Quality'!D31='Treatment Costs'!$A$10,'Treatment Costs'!$K$10,'Yield &amp; Quality'!D31='Treatment Costs'!$A$11,'Treatment Costs'!$K$11,'Yield &amp; Quality'!D31='Treatment Costs'!$A$12,'Treatment Costs'!$K$12,'Yield &amp; Quality'!D31='Treatment Costs'!$A$13,'Treatment Costs'!$K$13,'Yield &amp; Quality'!D31='Treatment Costs'!$A$14,'Treatment Costs'!$K$14,'Yield &amp; Quality'!D31='Treatment Costs'!$A$15,'Treatment Costs'!$K$15,'Yield &amp; Quality'!D31='Treatment Costs'!$A$16,'Treatment Costs'!$K$16)</f>
        <v>172.04642857142858</v>
      </c>
      <c r="Y36" s="8" cm="1">
        <f t="array" ref="Y36">_xlfn.IFS('Yield &amp; Quality'!E31='Treatment Costs'!$A$3,'Treatment Costs'!$W$3,'Yield &amp; Quality'!E31='Treatment Costs'!$A$4,'Treatment Costs'!$W$4,'Yield &amp; Quality'!E31='Treatment Costs'!$A$5,'Treatment Costs'!$W$5,'Yield &amp; Quality'!E31='Treatment Costs'!$A$6,'Treatment Costs'!$W$6,'Yield &amp; Quality'!E31='Treatment Costs'!$A$7,'Treatment Costs'!$W$7,'Yield &amp; Quality'!E31='Treatment Costs'!$A$8,'Treatment Costs'!$W$8,'Yield &amp; Quality'!E31='Treatment Costs'!$A$9,'Treatment Costs'!$W$9,'Yield &amp; Quality'!E31='Treatment Costs'!$A$10,'Treatment Costs'!$W$10,'Yield &amp; Quality'!E31='Treatment Costs'!$A$11,'Treatment Costs'!$W$11,'Yield &amp; Quality'!E31='Treatment Costs'!$A$12,'Treatment Costs'!$W$12,'Yield &amp; Quality'!E31='Treatment Costs'!$A$13,'Treatment Costs'!$W$13,'Yield &amp; Quality'!E31='Treatment Costs'!$A$14,'Treatment Costs'!$W$14,'Yield &amp; Quality'!E31='Treatment Costs'!$A$15,'Treatment Costs'!$W$15,'Yield &amp; Quality'!E31='Treatment Costs'!$A$16,'Treatment Costs'!$W$16)</f>
        <v>104.71785714285714</v>
      </c>
      <c r="AA36" s="66">
        <f>(('Yield &amp; Quality'!G31*((100-'Partial Returns'!G36)/100))*($C$3+L36))+($C$4*'Yield &amp; Quality'!AA31)-V36</f>
        <v>751.12804272196763</v>
      </c>
      <c r="AB36" s="7">
        <f>(('Yield &amp; Quality'!H31*((100-'Partial Returns'!H36)/100))*($C$3+M36))+($C$4*'Yield &amp; Quality'!AB31)-W36</f>
        <v>739.44162625297838</v>
      </c>
      <c r="AC36" s="7">
        <f>(('Yield &amp; Quality'!I31*((100-'Partial Returns'!I36)/100))*($C$3+N36))+($C$4*'Yield &amp; Quality'!AC31)-X36</f>
        <v>1064.2112427572486</v>
      </c>
      <c r="AD36" s="8">
        <f>(('Yield &amp; Quality'!J31*((100-'Partial Returns'!J36)/100))*($C$3+O36))+($C$4*'Yield &amp; Quality'!AD31)-Y36</f>
        <v>966.28366403630275</v>
      </c>
    </row>
    <row r="37" spans="1:30" x14ac:dyDescent="0.25">
      <c r="A37">
        <v>5.0999999999999996</v>
      </c>
      <c r="B37" s="66">
        <f>($C$3*'Yield &amp; Quality'!G32)+($C$4*'Yield &amp; Quality'!AA32)</f>
        <v>720.34586255833847</v>
      </c>
      <c r="C37" s="7">
        <f>($C$3*'Yield &amp; Quality'!H32)+($C$4*'Yield &amp; Quality'!AB32)</f>
        <v>865.92444550304822</v>
      </c>
      <c r="D37" s="7">
        <f>($C$3*'Yield &amp; Quality'!I32)+($C$4*'Yield &amp; Quality'!AC32)</f>
        <v>1117.6659908223257</v>
      </c>
      <c r="E37" s="8">
        <f>($C$3*'Yield &amp; Quality'!J32)+($C$4*'Yield &amp; Quality'!AD32)</f>
        <v>860.1137197370133</v>
      </c>
      <c r="G37" s="61" cm="1">
        <f t="array" ref="G37">_xlfn.IFS('Yield &amp; Quality'!L32&lt;'Dockage Schedule'!$C$29,0,'Yield &amp; Quality'!L32&lt;'Dockage Schedule'!$C$30,'Dockage Schedule'!$M$29,'Yield &amp; Quality'!L32&lt;'Dockage Schedule'!$C$31,'Dockage Schedule'!$M$30,'Yield &amp; Quality'!L32&lt;'Dockage Schedule'!$C$32,'Dockage Schedule'!$M$31,'Yield &amp; Quality'!L32&lt;'Dockage Schedule'!$C$33,'Dockage Schedule'!$M$32,'Yield &amp; Quality'!L32&lt;'Dockage Schedule'!$C$34,'Dockage Schedule'!$M$33,'Yield &amp; Quality'!L32&lt;'Dockage Schedule'!$C$35,'Dockage Schedule'!$M$34,'Yield &amp; Quality'!L32&lt;'Dockage Schedule'!$C$36,'Dockage Schedule'!$M$35,'Yield &amp; Quality'!L32&lt;'Dockage Schedule'!$C$37,'Dockage Schedule'!$M$36,'Yield &amp; Quality'!L32&lt;'Dockage Schedule'!$C$38,'Dockage Schedule'!$M$37,'Yield &amp; Quality'!L32&lt;'Dockage Schedule'!$C$39,'Dockage Schedule'!$M$38,'Yield &amp; Quality'!L32&lt;'Dockage Schedule'!$C$40,'Dockage Schedule'!$M$39,'Yield &amp; Quality'!L32&lt;'Dockage Schedule'!$C$41,'Dockage Schedule'!$M$40,'Yield &amp; Quality'!L32&lt;'Dockage Schedule'!$C$42,'Dockage Schedule'!$M$41,'Yield &amp; Quality'!L32&lt;'Dockage Schedule'!$C$43,'Dockage Schedule'!$M$42,'Yield &amp; Quality'!L32&lt;'Dockage Schedule'!$C$44,'Dockage Schedule'!$M$43,'Yield &amp; Quality'!L32&lt;'Dockage Schedule'!$C$45,'Dockage Schedule'!$M$44,'Yield &amp; Quality'!L32&lt;'Dockage Schedule'!$C$46,'Dockage Schedule'!$M$45,'Yield &amp; Quality'!L32&lt;'Dockage Schedule'!$C$47,'Dockage Schedule'!$M$46,'Yield &amp; Quality'!L32&lt;'Dockage Schedule'!$C$48,'Dockage Schedule'!$M$47,'Yield &amp; Quality'!L32&lt;'Dockage Schedule'!$C$49,'Dockage Schedule'!M62,'Yield &amp; Quality'!L32&gt;='Dockage Schedule'!$C$49,'Dockage Schedule'!$M$49)</f>
        <v>0</v>
      </c>
      <c r="H37" cm="1">
        <f t="array" ref="H37">_xlfn.IFS('Yield &amp; Quality'!M32&lt;'Dockage Schedule'!$C$29,0,'Yield &amp; Quality'!M32&lt;'Dockage Schedule'!$C$30,'Dockage Schedule'!$M$29,'Yield &amp; Quality'!M32&lt;'Dockage Schedule'!$C$31,'Dockage Schedule'!$M$30,'Yield &amp; Quality'!M32&lt;'Dockage Schedule'!$C$32,'Dockage Schedule'!$M$31,'Yield &amp; Quality'!M32&lt;'Dockage Schedule'!$C$33,'Dockage Schedule'!$M$32,'Yield &amp; Quality'!M32&lt;'Dockage Schedule'!$C$34,'Dockage Schedule'!$M$33,'Yield &amp; Quality'!M32&lt;'Dockage Schedule'!$C$35,'Dockage Schedule'!$M$34,'Yield &amp; Quality'!M32&lt;'Dockage Schedule'!$C$36,'Dockage Schedule'!$M$35,'Yield &amp; Quality'!M32&lt;'Dockage Schedule'!$C$37,'Dockage Schedule'!$M$36,'Yield &amp; Quality'!M32&lt;'Dockage Schedule'!$C$38,'Dockage Schedule'!$M$37,'Yield &amp; Quality'!M32&lt;'Dockage Schedule'!$C$39,'Dockage Schedule'!$M$38,'Yield &amp; Quality'!M32&lt;'Dockage Schedule'!$C$40,'Dockage Schedule'!$M$39,'Yield &amp; Quality'!M32&lt;'Dockage Schedule'!$C$41,'Dockage Schedule'!$M$40,'Yield &amp; Quality'!M32&lt;'Dockage Schedule'!$C$42,'Dockage Schedule'!$M$41,'Yield &amp; Quality'!M32&lt;'Dockage Schedule'!$C$43,'Dockage Schedule'!$M$42,'Yield &amp; Quality'!M32&lt;'Dockage Schedule'!$C$44,'Dockage Schedule'!$M$43,'Yield &amp; Quality'!M32&lt;'Dockage Schedule'!$C$45,'Dockage Schedule'!$M$44,'Yield &amp; Quality'!M32&lt;'Dockage Schedule'!$C$46,'Dockage Schedule'!$M$45,'Yield &amp; Quality'!M32&lt;'Dockage Schedule'!$C$47,'Dockage Schedule'!$M$46,'Yield &amp; Quality'!M32&lt;'Dockage Schedule'!$C$48,'Dockage Schedule'!$M$47,'Yield &amp; Quality'!M32&lt;'Dockage Schedule'!$C$49,'Dockage Schedule'!N62,'Yield &amp; Quality'!M32&gt;='Dockage Schedule'!$C$49,'Dockage Schedule'!$M$49)</f>
        <v>0</v>
      </c>
      <c r="I37" cm="1">
        <f t="array" ref="I37">_xlfn.IFS('Yield &amp; Quality'!N32&lt;'Dockage Schedule'!$C$29,0,'Yield &amp; Quality'!N32&lt;'Dockage Schedule'!$C$30,'Dockage Schedule'!$M$29,'Yield &amp; Quality'!N32&lt;'Dockage Schedule'!$C$31,'Dockage Schedule'!$M$30,'Yield &amp; Quality'!N32&lt;'Dockage Schedule'!$C$32,'Dockage Schedule'!$M$31,'Yield &amp; Quality'!N32&lt;'Dockage Schedule'!$C$33,'Dockage Schedule'!$M$32,'Yield &amp; Quality'!N32&lt;'Dockage Schedule'!$C$34,'Dockage Schedule'!$M$33,'Yield &amp; Quality'!N32&lt;'Dockage Schedule'!$C$35,'Dockage Schedule'!$M$34,'Yield &amp; Quality'!N32&lt;'Dockage Schedule'!$C$36,'Dockage Schedule'!$M$35,'Yield &amp; Quality'!N32&lt;'Dockage Schedule'!$C$37,'Dockage Schedule'!$M$36,'Yield &amp; Quality'!N32&lt;'Dockage Schedule'!$C$38,'Dockage Schedule'!$M$37,'Yield &amp; Quality'!N32&lt;'Dockage Schedule'!$C$39,'Dockage Schedule'!$M$38,'Yield &amp; Quality'!N32&lt;'Dockage Schedule'!$C$40,'Dockage Schedule'!$M$39,'Yield &amp; Quality'!N32&lt;'Dockage Schedule'!$C$41,'Dockage Schedule'!$M$40,'Yield &amp; Quality'!N32&lt;'Dockage Schedule'!$C$42,'Dockage Schedule'!$M$41,'Yield &amp; Quality'!N32&lt;'Dockage Schedule'!$C$43,'Dockage Schedule'!$M$42,'Yield &amp; Quality'!N32&lt;'Dockage Schedule'!$C$44,'Dockage Schedule'!$M$43,'Yield &amp; Quality'!N32&lt;'Dockage Schedule'!$C$45,'Dockage Schedule'!$M$44,'Yield &amp; Quality'!N32&lt;'Dockage Schedule'!$C$46,'Dockage Schedule'!$M$45,'Yield &amp; Quality'!N32&lt;'Dockage Schedule'!$C$47,'Dockage Schedule'!$M$46,'Yield &amp; Quality'!N32&lt;'Dockage Schedule'!$C$48,'Dockage Schedule'!$M$47,'Yield &amp; Quality'!N32&lt;'Dockage Schedule'!$C$49,'Dockage Schedule'!O62,'Yield &amp; Quality'!N32&gt;='Dockage Schedule'!$C$49,'Dockage Schedule'!$M$49)</f>
        <v>0</v>
      </c>
      <c r="J37" s="62" cm="1">
        <f t="array" ref="J37">_xlfn.IFS('Yield &amp; Quality'!O32&lt;'Dockage Schedule'!$C$29,0,'Yield &amp; Quality'!O32&lt;'Dockage Schedule'!$C$30,'Dockage Schedule'!$M$29,'Yield &amp; Quality'!O32&lt;'Dockage Schedule'!$C$31,'Dockage Schedule'!$M$30,'Yield &amp; Quality'!O32&lt;'Dockage Schedule'!$C$32,'Dockage Schedule'!$M$31,'Yield &amp; Quality'!O32&lt;'Dockage Schedule'!$C$33,'Dockage Schedule'!$M$32,'Yield &amp; Quality'!O32&lt;'Dockage Schedule'!$C$34,'Dockage Schedule'!$M$33,'Yield &amp; Quality'!O32&lt;'Dockage Schedule'!$C$35,'Dockage Schedule'!$M$34,'Yield &amp; Quality'!O32&lt;'Dockage Schedule'!$C$36,'Dockage Schedule'!$M$35,'Yield &amp; Quality'!O32&lt;'Dockage Schedule'!$C$37,'Dockage Schedule'!$M$36,'Yield &amp; Quality'!O32&lt;'Dockage Schedule'!$C$38,'Dockage Schedule'!$M$37,'Yield &amp; Quality'!O32&lt;'Dockage Schedule'!$C$39,'Dockage Schedule'!$M$38,'Yield &amp; Quality'!O32&lt;'Dockage Schedule'!$C$40,'Dockage Schedule'!$M$39,'Yield &amp; Quality'!O32&lt;'Dockage Schedule'!$C$41,'Dockage Schedule'!$M$40,'Yield &amp; Quality'!O32&lt;'Dockage Schedule'!$C$42,'Dockage Schedule'!$M$41,'Yield &amp; Quality'!O32&lt;'Dockage Schedule'!$C$43,'Dockage Schedule'!$M$42,'Yield &amp; Quality'!O32&lt;'Dockage Schedule'!$C$44,'Dockage Schedule'!$M$43,'Yield &amp; Quality'!O32&lt;'Dockage Schedule'!$C$45,'Dockage Schedule'!$M$44,'Yield &amp; Quality'!O32&lt;'Dockage Schedule'!$C$46,'Dockage Schedule'!$M$45,'Yield &amp; Quality'!O32&lt;'Dockage Schedule'!$C$47,'Dockage Schedule'!$M$46,'Yield &amp; Quality'!O32&lt;'Dockage Schedule'!$C$48,'Dockage Schedule'!$M$47,'Yield &amp; Quality'!O32&lt;'Dockage Schedule'!$C$49,'Dockage Schedule'!P62,'Yield &amp; Quality'!O32&gt;='Dockage Schedule'!$C$49,'Dockage Schedule'!$M$49)</f>
        <v>0</v>
      </c>
      <c r="L37" s="67" cm="1">
        <f t="array" ref="L37">_xlfn.IFS('Yield &amp; Quality'!Q32&gt;='Dockage Schedule'!$P$4,'Dockage Schedule'!$AA$4,'Yield &amp; Quality'!Q32&gt;='Dockage Schedule'!$P$5,'Dockage Schedule'!$AA$5,'Yield &amp; Quality'!Q32&gt;='Dockage Schedule'!$P$6,'Dockage Schedule'!$AA$6,'Yield &amp; Quality'!Q32&gt;='Dockage Schedule'!$P$7,'Dockage Schedule'!$AA$7,'Yield &amp; Quality'!Q32&gt;='Dockage Schedule'!$P$8,'Dockage Schedule'!$AA$8,'Yield &amp; Quality'!Q32&gt;='Dockage Schedule'!$P$9,'Dockage Schedule'!$AA$9,'Yield &amp; Quality'!Q32&gt;='Dockage Schedule'!$P$10,'Dockage Schedule'!$AA$10,'Yield &amp; Quality'!Q32&gt;='Dockage Schedule'!$P$11,'Dockage Schedule'!$AA$11,'Yield &amp; Quality'!Q32&gt;='Dockage Schedule'!$P$12,'Dockage Schedule'!$AA$12,'Yield &amp; Quality'!Q32&gt;='Dockage Schedule'!$P$13,'Dockage Schedule'!$AA$13,'Yield &amp; Quality'!Q32&gt;='Dockage Schedule'!$P$14,'Dockage Schedule'!$AA$14,'Yield &amp; Quality'!Q32&gt;='Dockage Schedule'!$P$15,'Dockage Schedule'!$AA$15,'Yield &amp; Quality'!Q32&gt;='Dockage Schedule'!$P$16,'Dockage Schedule'!$AA$16,'Yield &amp; Quality'!Q32&gt;='Dockage Schedule'!$P$17,'Dockage Schedule'!$AA$17,'Yield &amp; Quality'!Q32&gt;='Dockage Schedule'!$P$18,'Dockage Schedule'!$AA$18,'Yield &amp; Quality'!Q32&gt;='Dockage Schedule'!$P$19,'Dockage Schedule'!$AA$19,'Yield &amp; Quality'!Q32&gt;='Dockage Schedule'!$P$20,'Dockage Schedule'!$AA$20,'Yield &amp; Quality'!Q32&gt;='Dockage Schedule'!$P$21,'Dockage Schedule'!$AA$21,'Yield &amp; Quality'!Q32&gt;='Dockage Schedule'!$P$22,'Dockage Schedule'!$AA$22,'Yield &amp; Quality'!Q32&gt;='Dockage Schedule'!$P$23,'Dockage Schedule'!$AA$23,'Yield &amp; Quality'!Q32&gt;='Dockage Schedule'!$P$24,'Dockage Schedule'!$AA$24,'Yield &amp; Quality'!Q32&gt;='Dockage Schedule'!$P$25,'Dockage Schedule'!$AA$25,'Yield &amp; Quality'!Q32&gt;='Dockage Schedule'!$P$26,'Dockage Schedule'!$AA$26,'Yield &amp; Quality'!Q32&gt;='Dockage Schedule'!$P$27,'Dockage Schedule'!$AA$27,'Yield &amp; Quality'!Q32&lt;'Dockage Schedule'!$P$27,'Dockage Schedule'!$AA$27)+_xlfn.IFS('Yield &amp; Quality'!V32&lt;'Dockage Schedule'!$AD$4,'Dockage Schedule'!$AN$3,'Yield &amp; Quality'!V32&lt;'Dockage Schedule'!$AD$5,'Dockage Schedule'!$AN$4,'Yield &amp; Quality'!V32&lt;'Dockage Schedule'!$AD$6,'Dockage Schedule'!$AN$5,'Yield &amp; Quality'!V32&lt;'Dockage Schedule'!$AD$7,'Dockage Schedule'!$AN$6,'Yield &amp; Quality'!V32&lt;'Dockage Schedule'!$AD$8,'Dockage Schedule'!$AN$7,'Yield &amp; Quality'!V32&lt;'Dockage Schedule'!$AD$9,'Dockage Schedule'!$AN$8,'Yield &amp; Quality'!V32&lt;'Dockage Schedule'!$AD$10,'Dockage Schedule'!$AN$9,'Yield &amp; Quality'!V32&lt;'Dockage Schedule'!$AD$11,'Dockage Schedule'!$AN$10,'Yield &amp; Quality'!V32&lt;'Dockage Schedule'!$AD$12,'Dockage Schedule'!$AN$11,'Yield &amp; Quality'!V32&lt;'Dockage Schedule'!$AD$13,'Dockage Schedule'!$AN$12,'Yield &amp; Quality'!V32&lt;'Dockage Schedule'!$AD$14,'Dockage Schedule'!$AN$13,'Yield &amp; Quality'!V32&lt;'Dockage Schedule'!$AD$15,'Dockage Schedule'!$AN$14,'Yield &amp; Quality'!V32&lt;'Dockage Schedule'!$AD$16,'Dockage Schedule'!$AN$15,'Yield &amp; Quality'!V32&lt;'Dockage Schedule'!$AD$17,'Dockage Schedule'!$AN$16,'Yield &amp; Quality'!V32&lt;'Dockage Schedule'!$AD$18,'Dockage Schedule'!$AN$17,'Yield &amp; Quality'!V32&lt;'Dockage Schedule'!$AD$19,'Dockage Schedule'!$AN$18,'Yield &amp; Quality'!V32&lt;'Dockage Schedule'!$AD$20,'Dockage Schedule'!$AN$19,'Yield &amp; Quality'!V32&lt;'Dockage Schedule'!$AD$21,'Dockage Schedule'!$AN$20,'Yield &amp; Quality'!V32&lt;'Dockage Schedule'!$AD$21,'Dockage Schedule'!$AN$22,'Yield &amp; Quality'!V32&lt;'Dockage Schedule'!$AD$22,'Dockage Schedule'!$AN$23,'Yield &amp; Quality'!V32&lt;'Dockage Schedule'!$AD$24,'Dockage Schedule'!$AN$24,'Yield &amp; Quality'!V32&lt;'Dockage Schedule'!$AD$25,'Dockage Schedule'!$AN$24,'Yield &amp; Quality'!V32&gt;='Dockage Schedule'!$AD$25,-500)-_xlfn.IFS('Yield &amp; Quality'!L32&lt;'Dockage Schedule'!$C$4,0,'Yield &amp; Quality'!L32&lt;'Dockage Schedule'!$C$5,'Dockage Schedule'!$M$4,'Yield &amp; Quality'!L32&lt;'Dockage Schedule'!$C$6,'Dockage Schedule'!$M$5,'Yield &amp; Quality'!L32&lt;'Dockage Schedule'!$C$6,'Dockage Schedule'!$M$7,'Yield &amp; Quality'!L32&lt;'Dockage Schedule'!$C$7,'Dockage Schedule'!$M$8,'Yield &amp; Quality'!L32&lt;'Dockage Schedule'!$C$8,'Dockage Schedule'!$M$9,'Yield &amp; Quality'!L32&lt;'Dockage Schedule'!$C$10,'Dockage Schedule'!$M$9,'Yield &amp; Quality'!L32&lt;'Dockage Schedule'!$C$10,'Dockage Schedule'!$M$11,'Yield &amp; Quality'!L32&lt;'Dockage Schedule'!$C$12,'Dockage Schedule'!$M$11,'Yield &amp; Quality'!L32&lt;'Dockage Schedule'!$C$13,'Dockage Schedule'!$M$12,'Yield &amp; Quality'!L32&lt;'Dockage Schedule'!$C$14,'Dockage Schedule'!$M$13,'Yield &amp; Quality'!L32&lt;'Dockage Schedule'!$C$15,'Dockage Schedule'!$M$14,'Yield &amp; Quality'!L32&lt;'Dockage Schedule'!$C$16,'Dockage Schedule'!$M$15,'Yield &amp; Quality'!L32&lt;'Dockage Schedule'!$C$17,'Dockage Schedule'!$M$16,'Yield &amp; Quality'!L32&lt;'Dockage Schedule'!$C$18,'Dockage Schedule'!$M$17,'Yield &amp; Quality'!L32&lt;'Dockage Schedule'!$C$19,'Dockage Schedule'!$M$18,'Yield &amp; Quality'!L32&lt;'Dockage Schedule'!$C$20,'Dockage Schedule'!$M$19,'Yield &amp; Quality'!L32&lt;'Dockage Schedule'!$C$21,'Dockage Schedule'!$M$20,'Yield &amp; Quality'!L32&lt;'Dockage Schedule'!$C$22,'Dockage Schedule'!$M$21,'Yield &amp; Quality'!L32&lt;'Dockage Schedule'!$C$23,'Dockage Schedule'!$M$22,'Yield &amp; Quality'!L32&lt;'Dockage Schedule'!$C$24,'Dockage Schedule'!$M$23,'Yield &amp; Quality'!L32&gt;='Dockage Schedule'!C38,'Dockage Schedule'!M38)</f>
        <v>-0.18</v>
      </c>
      <c r="M37" s="29" cm="1">
        <f t="array" ref="M37">_xlfn.IFS('Yield &amp; Quality'!R32&gt;='Dockage Schedule'!$P$4,'Dockage Schedule'!$AA$4,'Yield &amp; Quality'!R32&gt;='Dockage Schedule'!$P$5,'Dockage Schedule'!$AA$5,'Yield &amp; Quality'!R32&gt;='Dockage Schedule'!$P$6,'Dockage Schedule'!$AA$6,'Yield &amp; Quality'!R32&gt;='Dockage Schedule'!$P$7,'Dockage Schedule'!$AA$7,'Yield &amp; Quality'!R32&gt;='Dockage Schedule'!$P$8,'Dockage Schedule'!$AA$8,'Yield &amp; Quality'!R32&gt;='Dockage Schedule'!$P$9,'Dockage Schedule'!$AA$9,'Yield &amp; Quality'!R32&gt;='Dockage Schedule'!$P$10,'Dockage Schedule'!$AA$10,'Yield &amp; Quality'!R32&gt;='Dockage Schedule'!$P$11,'Dockage Schedule'!$AA$11,'Yield &amp; Quality'!R32&gt;='Dockage Schedule'!$P$12,'Dockage Schedule'!$AA$12,'Yield &amp; Quality'!R32&gt;='Dockage Schedule'!$P$13,'Dockage Schedule'!$AA$13,'Yield &amp; Quality'!R32&gt;='Dockage Schedule'!$P$14,'Dockage Schedule'!$AA$14,'Yield &amp; Quality'!R32&gt;='Dockage Schedule'!$P$15,'Dockage Schedule'!$AA$15,'Yield &amp; Quality'!R32&gt;='Dockage Schedule'!$P$16,'Dockage Schedule'!$AA$16,'Yield &amp; Quality'!R32&gt;='Dockage Schedule'!$P$17,'Dockage Schedule'!$AA$17,'Yield &amp; Quality'!R32&gt;='Dockage Schedule'!$P$18,'Dockage Schedule'!$AA$18,'Yield &amp; Quality'!R32&gt;='Dockage Schedule'!$P$19,'Dockage Schedule'!$AA$19,'Yield &amp; Quality'!R32&gt;='Dockage Schedule'!$P$20,'Dockage Schedule'!$AA$20,'Yield &amp; Quality'!R32&gt;='Dockage Schedule'!$P$21,'Dockage Schedule'!$AA$21,'Yield &amp; Quality'!R32&gt;='Dockage Schedule'!$P$22,'Dockage Schedule'!$AA$22,'Yield &amp; Quality'!R32&gt;='Dockage Schedule'!$P$23,'Dockage Schedule'!$AA$23,'Yield &amp; Quality'!R32&gt;='Dockage Schedule'!$P$24,'Dockage Schedule'!$AA$24,'Yield &amp; Quality'!R32&gt;='Dockage Schedule'!$P$25,'Dockage Schedule'!$AA$25,'Yield &amp; Quality'!R32&gt;='Dockage Schedule'!$P$26,'Dockage Schedule'!$AA$26,'Yield &amp; Quality'!R32&gt;='Dockage Schedule'!$P$27,'Dockage Schedule'!$AA$27,'Yield &amp; Quality'!R32&lt;'Dockage Schedule'!$P$27,'Dockage Schedule'!$AA$27)+_xlfn.IFS('Yield &amp; Quality'!W32&lt;'Dockage Schedule'!$AD$4,'Dockage Schedule'!$AN$3,'Yield &amp; Quality'!W32&lt;'Dockage Schedule'!$AD$5,'Dockage Schedule'!$AN$4,'Yield &amp; Quality'!W32&lt;'Dockage Schedule'!$AD$6,'Dockage Schedule'!$AN$5,'Yield &amp; Quality'!W32&lt;'Dockage Schedule'!$AD$7,'Dockage Schedule'!$AN$6,'Yield &amp; Quality'!W32&lt;'Dockage Schedule'!$AD$8,'Dockage Schedule'!$AN$7,'Yield &amp; Quality'!W32&lt;'Dockage Schedule'!$AD$9,'Dockage Schedule'!$AN$8,'Yield &amp; Quality'!W32&lt;'Dockage Schedule'!$AD$10,'Dockage Schedule'!$AN$9,'Yield &amp; Quality'!W32&lt;'Dockage Schedule'!$AD$11,'Dockage Schedule'!$AN$10,'Yield &amp; Quality'!W32&lt;'Dockage Schedule'!$AD$12,'Dockage Schedule'!$AN$11,'Yield &amp; Quality'!W32&lt;'Dockage Schedule'!$AD$13,'Dockage Schedule'!$AN$12,'Yield &amp; Quality'!W32&lt;'Dockage Schedule'!$AD$14,'Dockage Schedule'!$AN$13,'Yield &amp; Quality'!W32&lt;'Dockage Schedule'!$AD$15,'Dockage Schedule'!$AN$14,'Yield &amp; Quality'!W32&lt;'Dockage Schedule'!$AD$16,'Dockage Schedule'!$AN$15,'Yield &amp; Quality'!W32&lt;'Dockage Schedule'!$AD$17,'Dockage Schedule'!$AN$16,'Yield &amp; Quality'!W32&lt;'Dockage Schedule'!$AD$18,'Dockage Schedule'!$AN$17,'Yield &amp; Quality'!W32&lt;'Dockage Schedule'!$AD$19,'Dockage Schedule'!$AN$18,'Yield &amp; Quality'!W32&lt;'Dockage Schedule'!$AD$20,'Dockage Schedule'!$AN$19,'Yield &amp; Quality'!W32&lt;'Dockage Schedule'!$AD$21,'Dockage Schedule'!$AN$20,'Yield &amp; Quality'!W32&lt;'Dockage Schedule'!$AD$21,'Dockage Schedule'!$AN$22,'Yield &amp; Quality'!W32&lt;'Dockage Schedule'!$AD$22,'Dockage Schedule'!$AN$23,'Yield &amp; Quality'!W32&lt;'Dockage Schedule'!$AD$24,'Dockage Schedule'!$AN$24,'Yield &amp; Quality'!W32&lt;'Dockage Schedule'!$AD$25,'Dockage Schedule'!$AN$24,'Yield &amp; Quality'!W32&gt;='Dockage Schedule'!$AD$25,-500)-_xlfn.IFS('Yield &amp; Quality'!M32&lt;'Dockage Schedule'!$C$4,0,'Yield &amp; Quality'!M32&lt;'Dockage Schedule'!$C$5,'Dockage Schedule'!$M$4,'Yield &amp; Quality'!M32&lt;'Dockage Schedule'!$C$6,'Dockage Schedule'!$M$5,'Yield &amp; Quality'!M32&lt;'Dockage Schedule'!$C$6,'Dockage Schedule'!$M$7,'Yield &amp; Quality'!M32&lt;'Dockage Schedule'!$C$7,'Dockage Schedule'!$M$8,'Yield &amp; Quality'!M32&lt;'Dockage Schedule'!$C$8,'Dockage Schedule'!$M$9,'Yield &amp; Quality'!M32&lt;'Dockage Schedule'!$C$10,'Dockage Schedule'!$M$9,'Yield &amp; Quality'!M32&lt;'Dockage Schedule'!$C$10,'Dockage Schedule'!$M$11,'Yield &amp; Quality'!M32&lt;'Dockage Schedule'!$C$12,'Dockage Schedule'!$M$11,'Yield &amp; Quality'!M32&lt;'Dockage Schedule'!$C$13,'Dockage Schedule'!$M$12,'Yield &amp; Quality'!M32&lt;'Dockage Schedule'!$C$14,'Dockage Schedule'!$M$13,'Yield &amp; Quality'!M32&lt;'Dockage Schedule'!$C$15,'Dockage Schedule'!$M$14,'Yield &amp; Quality'!M32&lt;'Dockage Schedule'!$C$16,'Dockage Schedule'!$M$15,'Yield &amp; Quality'!M32&lt;'Dockage Schedule'!$C$17,'Dockage Schedule'!$M$16,'Yield &amp; Quality'!M32&lt;'Dockage Schedule'!$C$18,'Dockage Schedule'!$M$17,'Yield &amp; Quality'!M32&lt;'Dockage Schedule'!$C$19,'Dockage Schedule'!$M$18,'Yield &amp; Quality'!M32&lt;'Dockage Schedule'!$C$20,'Dockage Schedule'!$M$19,'Yield &amp; Quality'!M32&lt;'Dockage Schedule'!$C$21,'Dockage Schedule'!$M$20,'Yield &amp; Quality'!M32&lt;'Dockage Schedule'!$C$22,'Dockage Schedule'!$M$21,'Yield &amp; Quality'!M32&lt;'Dockage Schedule'!$C$23,'Dockage Schedule'!$M$22,'Yield &amp; Quality'!M32&lt;'Dockage Schedule'!$C$24,'Dockage Schedule'!$M$23,'Yield &amp; Quality'!M32&gt;='Dockage Schedule'!D38,'Dockage Schedule'!N38)</f>
        <v>-0.03</v>
      </c>
      <c r="N37" s="29" cm="1">
        <f t="array" ref="N37">_xlfn.IFS('Yield &amp; Quality'!S32&gt;='Dockage Schedule'!$P$4,'Dockage Schedule'!$AA$4,'Yield &amp; Quality'!S32&gt;='Dockage Schedule'!$P$5,'Dockage Schedule'!$AA$5,'Yield &amp; Quality'!S32&gt;='Dockage Schedule'!$P$6,'Dockage Schedule'!$AA$6,'Yield &amp; Quality'!S32&gt;='Dockage Schedule'!$P$7,'Dockage Schedule'!$AA$7,'Yield &amp; Quality'!S32&gt;='Dockage Schedule'!$P$8,'Dockage Schedule'!$AA$8,'Yield &amp; Quality'!S32&gt;='Dockage Schedule'!$P$9,'Dockage Schedule'!$AA$9,'Yield &amp; Quality'!S32&gt;='Dockage Schedule'!$P$10,'Dockage Schedule'!$AA$10,'Yield &amp; Quality'!S32&gt;='Dockage Schedule'!$P$11,'Dockage Schedule'!$AA$11,'Yield &amp; Quality'!S32&gt;='Dockage Schedule'!$P$12,'Dockage Schedule'!$AA$12,'Yield &amp; Quality'!S32&gt;='Dockage Schedule'!$P$13,'Dockage Schedule'!$AA$13,'Yield &amp; Quality'!S32&gt;='Dockage Schedule'!$P$14,'Dockage Schedule'!$AA$14,'Yield &amp; Quality'!S32&gt;='Dockage Schedule'!$P$15,'Dockage Schedule'!$AA$15,'Yield &amp; Quality'!S32&gt;='Dockage Schedule'!$P$16,'Dockage Schedule'!$AA$16,'Yield &amp; Quality'!S32&gt;='Dockage Schedule'!$P$17,'Dockage Schedule'!$AA$17,'Yield &amp; Quality'!S32&gt;='Dockage Schedule'!$P$18,'Dockage Schedule'!$AA$18,'Yield &amp; Quality'!S32&gt;='Dockage Schedule'!$P$19,'Dockage Schedule'!$AA$19,'Yield &amp; Quality'!S32&gt;='Dockage Schedule'!$P$20,'Dockage Schedule'!$AA$20,'Yield &amp; Quality'!S32&gt;='Dockage Schedule'!$P$21,'Dockage Schedule'!$AA$21,'Yield &amp; Quality'!S32&gt;='Dockage Schedule'!$P$22,'Dockage Schedule'!$AA$22,'Yield &amp; Quality'!S32&gt;='Dockage Schedule'!$P$23,'Dockage Schedule'!$AA$23,'Yield &amp; Quality'!S32&gt;='Dockage Schedule'!$P$24,'Dockage Schedule'!$AA$24,'Yield &amp; Quality'!S32&gt;='Dockage Schedule'!$P$25,'Dockage Schedule'!$AA$25,'Yield &amp; Quality'!S32&gt;='Dockage Schedule'!$P$26,'Dockage Schedule'!$AA$26,'Yield &amp; Quality'!S32&gt;='Dockage Schedule'!$P$27,'Dockage Schedule'!$AA$27,'Yield &amp; Quality'!S32&lt;'Dockage Schedule'!$P$27,'Dockage Schedule'!$AA$27)+_xlfn.IFS('Yield &amp; Quality'!X32&lt;'Dockage Schedule'!$AD$4,'Dockage Schedule'!$AN$3,'Yield &amp; Quality'!X32&lt;'Dockage Schedule'!$AD$5,'Dockage Schedule'!$AN$4,'Yield &amp; Quality'!X32&lt;'Dockage Schedule'!$AD$6,'Dockage Schedule'!$AN$5,'Yield &amp; Quality'!X32&lt;'Dockage Schedule'!$AD$7,'Dockage Schedule'!$AN$6,'Yield &amp; Quality'!X32&lt;'Dockage Schedule'!$AD$8,'Dockage Schedule'!$AN$7,'Yield &amp; Quality'!X32&lt;'Dockage Schedule'!$AD$9,'Dockage Schedule'!$AN$8,'Yield &amp; Quality'!X32&lt;'Dockage Schedule'!$AD$10,'Dockage Schedule'!$AN$9,'Yield &amp; Quality'!X32&lt;'Dockage Schedule'!$AD$11,'Dockage Schedule'!$AN$10,'Yield &amp; Quality'!X32&lt;'Dockage Schedule'!$AD$12,'Dockage Schedule'!$AN$11,'Yield &amp; Quality'!X32&lt;'Dockage Schedule'!$AD$13,'Dockage Schedule'!$AN$12,'Yield &amp; Quality'!X32&lt;'Dockage Schedule'!$AD$14,'Dockage Schedule'!$AN$13,'Yield &amp; Quality'!X32&lt;'Dockage Schedule'!$AD$15,'Dockage Schedule'!$AN$14,'Yield &amp; Quality'!X32&lt;'Dockage Schedule'!$AD$16,'Dockage Schedule'!$AN$15,'Yield &amp; Quality'!X32&lt;'Dockage Schedule'!$AD$17,'Dockage Schedule'!$AN$16,'Yield &amp; Quality'!X32&lt;'Dockage Schedule'!$AD$18,'Dockage Schedule'!$AN$17,'Yield &amp; Quality'!X32&lt;'Dockage Schedule'!$AD$19,'Dockage Schedule'!$AN$18,'Yield &amp; Quality'!X32&lt;'Dockage Schedule'!$AD$20,'Dockage Schedule'!$AN$19,'Yield &amp; Quality'!X32&lt;'Dockage Schedule'!$AD$21,'Dockage Schedule'!$AN$20,'Yield &amp; Quality'!X32&lt;'Dockage Schedule'!$AD$21,'Dockage Schedule'!$AN$22,'Yield &amp; Quality'!X32&lt;'Dockage Schedule'!$AD$22,'Dockage Schedule'!$AN$23,'Yield &amp; Quality'!X32&lt;'Dockage Schedule'!$AD$24,'Dockage Schedule'!$AN$24,'Yield &amp; Quality'!X32&lt;'Dockage Schedule'!$AD$25,'Dockage Schedule'!$AN$24,'Yield &amp; Quality'!X32&gt;='Dockage Schedule'!$AD$25,-500)-_xlfn.IFS('Yield &amp; Quality'!N32&lt;'Dockage Schedule'!$C$4,0,'Yield &amp; Quality'!N32&lt;'Dockage Schedule'!$C$5,'Dockage Schedule'!$M$4,'Yield &amp; Quality'!N32&lt;'Dockage Schedule'!$C$6,'Dockage Schedule'!$M$5,'Yield &amp; Quality'!N32&lt;'Dockage Schedule'!$C$6,'Dockage Schedule'!$M$7,'Yield &amp; Quality'!N32&lt;'Dockage Schedule'!$C$7,'Dockage Schedule'!$M$8,'Yield &amp; Quality'!N32&lt;'Dockage Schedule'!$C$8,'Dockage Schedule'!$M$9,'Yield &amp; Quality'!N32&lt;'Dockage Schedule'!$C$10,'Dockage Schedule'!$M$9,'Yield &amp; Quality'!N32&lt;'Dockage Schedule'!$C$10,'Dockage Schedule'!$M$11,'Yield &amp; Quality'!N32&lt;'Dockage Schedule'!$C$12,'Dockage Schedule'!$M$11,'Yield &amp; Quality'!N32&lt;'Dockage Schedule'!$C$13,'Dockage Schedule'!$M$12,'Yield &amp; Quality'!N32&lt;'Dockage Schedule'!$C$14,'Dockage Schedule'!$M$13,'Yield &amp; Quality'!N32&lt;'Dockage Schedule'!$C$15,'Dockage Schedule'!$M$14,'Yield &amp; Quality'!N32&lt;'Dockage Schedule'!$C$16,'Dockage Schedule'!$M$15,'Yield &amp; Quality'!N32&lt;'Dockage Schedule'!$C$17,'Dockage Schedule'!$M$16,'Yield &amp; Quality'!N32&lt;'Dockage Schedule'!$C$18,'Dockage Schedule'!$M$17,'Yield &amp; Quality'!N32&lt;'Dockage Schedule'!$C$19,'Dockage Schedule'!$M$18,'Yield &amp; Quality'!N32&lt;'Dockage Schedule'!$C$20,'Dockage Schedule'!$M$19,'Yield &amp; Quality'!N32&lt;'Dockage Schedule'!$C$21,'Dockage Schedule'!$M$20,'Yield &amp; Quality'!N32&lt;'Dockage Schedule'!$C$22,'Dockage Schedule'!$M$21,'Yield &amp; Quality'!N32&lt;'Dockage Schedule'!$C$23,'Dockage Schedule'!$M$22,'Yield &amp; Quality'!N32&lt;'Dockage Schedule'!$C$24,'Dockage Schedule'!$M$23,'Yield &amp; Quality'!N32&gt;='Dockage Schedule'!E38,'Dockage Schedule'!O38)</f>
        <v>-0.03</v>
      </c>
      <c r="O37" s="68" cm="1">
        <f t="array" ref="O37">_xlfn.IFS('Yield &amp; Quality'!T32&gt;='Dockage Schedule'!$P$4,'Dockage Schedule'!$AA$4,'Yield &amp; Quality'!T32&gt;='Dockage Schedule'!$P$5,'Dockage Schedule'!$AA$5,'Yield &amp; Quality'!T32&gt;='Dockage Schedule'!$P$6,'Dockage Schedule'!$AA$6,'Yield &amp; Quality'!T32&gt;='Dockage Schedule'!$P$7,'Dockage Schedule'!$AA$7,'Yield &amp; Quality'!T32&gt;='Dockage Schedule'!$P$8,'Dockage Schedule'!$AA$8,'Yield &amp; Quality'!T32&gt;='Dockage Schedule'!$P$9,'Dockage Schedule'!$AA$9,'Yield &amp; Quality'!T32&gt;='Dockage Schedule'!$P$10,'Dockage Schedule'!$AA$10,'Yield &amp; Quality'!T32&gt;='Dockage Schedule'!$P$11,'Dockage Schedule'!$AA$11,'Yield &amp; Quality'!T32&gt;='Dockage Schedule'!$P$12,'Dockage Schedule'!$AA$12,'Yield &amp; Quality'!T32&gt;='Dockage Schedule'!$P$13,'Dockage Schedule'!$AA$13,'Yield &amp; Quality'!T32&gt;='Dockage Schedule'!$P$14,'Dockage Schedule'!$AA$14,'Yield &amp; Quality'!T32&gt;='Dockage Schedule'!$P$15,'Dockage Schedule'!$AA$15,'Yield &amp; Quality'!T32&gt;='Dockage Schedule'!$P$16,'Dockage Schedule'!$AA$16,'Yield &amp; Quality'!T32&gt;='Dockage Schedule'!$P$17,'Dockage Schedule'!$AA$17,'Yield &amp; Quality'!T32&gt;='Dockage Schedule'!$P$18,'Dockage Schedule'!$AA$18,'Yield &amp; Quality'!T32&gt;='Dockage Schedule'!$P$19,'Dockage Schedule'!$AA$19,'Yield &amp; Quality'!T32&gt;='Dockage Schedule'!$P$20,'Dockage Schedule'!$AA$20,'Yield &amp; Quality'!T32&gt;='Dockage Schedule'!$P$21,'Dockage Schedule'!$AA$21,'Yield &amp; Quality'!T32&gt;='Dockage Schedule'!$P$22,'Dockage Schedule'!$AA$22,'Yield &amp; Quality'!T32&gt;='Dockage Schedule'!$P$23,'Dockage Schedule'!$AA$23,'Yield &amp; Quality'!T32&gt;='Dockage Schedule'!$P$24,'Dockage Schedule'!$AA$24,'Yield &amp; Quality'!T32&gt;='Dockage Schedule'!$P$25,'Dockage Schedule'!$AA$25,'Yield &amp; Quality'!T32&gt;='Dockage Schedule'!$P$26,'Dockage Schedule'!$AA$26,'Yield &amp; Quality'!T32&gt;='Dockage Schedule'!$P$27,'Dockage Schedule'!$AA$27,'Yield &amp; Quality'!T32&lt;'Dockage Schedule'!$P$27,'Dockage Schedule'!$AA$27)+_xlfn.IFS('Yield &amp; Quality'!Y32&lt;'Dockage Schedule'!$AD$4,'Dockage Schedule'!$AN$3,'Yield &amp; Quality'!Y32&lt;'Dockage Schedule'!$AD$5,'Dockage Schedule'!$AN$4,'Yield &amp; Quality'!Y32&lt;'Dockage Schedule'!$AD$6,'Dockage Schedule'!$AN$5,'Yield &amp; Quality'!Y32&lt;'Dockage Schedule'!$AD$7,'Dockage Schedule'!$AN$6,'Yield &amp; Quality'!Y32&lt;'Dockage Schedule'!$AD$8,'Dockage Schedule'!$AN$7,'Yield &amp; Quality'!Y32&lt;'Dockage Schedule'!$AD$9,'Dockage Schedule'!$AN$8,'Yield &amp; Quality'!Y32&lt;'Dockage Schedule'!$AD$10,'Dockage Schedule'!$AN$9,'Yield &amp; Quality'!Y32&lt;'Dockage Schedule'!$AD$11,'Dockage Schedule'!$AN$10,'Yield &amp; Quality'!Y32&lt;'Dockage Schedule'!$AD$12,'Dockage Schedule'!$AN$11,'Yield &amp; Quality'!Y32&lt;'Dockage Schedule'!$AD$13,'Dockage Schedule'!$AN$12,'Yield &amp; Quality'!Y32&lt;'Dockage Schedule'!$AD$14,'Dockage Schedule'!$AN$13,'Yield &amp; Quality'!Y32&lt;'Dockage Schedule'!$AD$15,'Dockage Schedule'!$AN$14,'Yield &amp; Quality'!Y32&lt;'Dockage Schedule'!$AD$16,'Dockage Schedule'!$AN$15,'Yield &amp; Quality'!Y32&lt;'Dockage Schedule'!$AD$17,'Dockage Schedule'!$AN$16,'Yield &amp; Quality'!Y32&lt;'Dockage Schedule'!$AD$18,'Dockage Schedule'!$AN$17,'Yield &amp; Quality'!Y32&lt;'Dockage Schedule'!$AD$19,'Dockage Schedule'!$AN$18,'Yield &amp; Quality'!Y32&lt;'Dockage Schedule'!$AD$20,'Dockage Schedule'!$AN$19,'Yield &amp; Quality'!Y32&lt;'Dockage Schedule'!$AD$21,'Dockage Schedule'!$AN$20,'Yield &amp; Quality'!Y32&lt;'Dockage Schedule'!$AD$21,'Dockage Schedule'!$AN$22,'Yield &amp; Quality'!Y32&lt;'Dockage Schedule'!$AD$22,'Dockage Schedule'!$AN$23,'Yield &amp; Quality'!Y32&lt;'Dockage Schedule'!$AD$24,'Dockage Schedule'!$AN$24,'Yield &amp; Quality'!Y32&lt;'Dockage Schedule'!$AD$25,'Dockage Schedule'!$AN$24,'Yield &amp; Quality'!Y32&gt;='Dockage Schedule'!$AD$25,-500)-_xlfn.IFS('Yield &amp; Quality'!O32&lt;'Dockage Schedule'!$C$4,0,'Yield &amp; Quality'!O32&lt;'Dockage Schedule'!$C$5,'Dockage Schedule'!$M$4,'Yield &amp; Quality'!O32&lt;'Dockage Schedule'!$C$6,'Dockage Schedule'!$M$5,'Yield &amp; Quality'!O32&lt;'Dockage Schedule'!$C$6,'Dockage Schedule'!$M$7,'Yield &amp; Quality'!O32&lt;'Dockage Schedule'!$C$7,'Dockage Schedule'!$M$8,'Yield &amp; Quality'!O32&lt;'Dockage Schedule'!$C$8,'Dockage Schedule'!$M$9,'Yield &amp; Quality'!O32&lt;'Dockage Schedule'!$C$10,'Dockage Schedule'!$M$9,'Yield &amp; Quality'!O32&lt;'Dockage Schedule'!$C$10,'Dockage Schedule'!$M$11,'Yield &amp; Quality'!O32&lt;'Dockage Schedule'!$C$12,'Dockage Schedule'!$M$11,'Yield &amp; Quality'!O32&lt;'Dockage Schedule'!$C$13,'Dockage Schedule'!$M$12,'Yield &amp; Quality'!O32&lt;'Dockage Schedule'!$C$14,'Dockage Schedule'!$M$13,'Yield &amp; Quality'!O32&lt;'Dockage Schedule'!$C$15,'Dockage Schedule'!$M$14,'Yield &amp; Quality'!O32&lt;'Dockage Schedule'!$C$16,'Dockage Schedule'!$M$15,'Yield &amp; Quality'!O32&lt;'Dockage Schedule'!$C$17,'Dockage Schedule'!$M$16,'Yield &amp; Quality'!O32&lt;'Dockage Schedule'!$C$18,'Dockage Schedule'!$M$17,'Yield &amp; Quality'!O32&lt;'Dockage Schedule'!$C$19,'Dockage Schedule'!$M$18,'Yield &amp; Quality'!O32&lt;'Dockage Schedule'!$C$20,'Dockage Schedule'!$M$19,'Yield &amp; Quality'!O32&lt;'Dockage Schedule'!$C$21,'Dockage Schedule'!$M$20,'Yield &amp; Quality'!O32&lt;'Dockage Schedule'!$C$22,'Dockage Schedule'!$M$21,'Yield &amp; Quality'!O32&lt;'Dockage Schedule'!$C$23,'Dockage Schedule'!$M$22,'Yield &amp; Quality'!O32&lt;'Dockage Schedule'!$C$24,'Dockage Schedule'!$M$23,'Yield &amp; Quality'!O32&gt;='Dockage Schedule'!F38,'Dockage Schedule'!P38)</f>
        <v>-0.06</v>
      </c>
      <c r="Q37" s="66">
        <f>(('Yield &amp; Quality'!G32*((100-'Partial Returns'!G37)/100))*($C$3+L37))+($C$4*'Yield &amp; Quality'!AA32)</f>
        <v>706.55435551573851</v>
      </c>
      <c r="R37" s="7">
        <f>(('Yield &amp; Quality'!H32*((100-'Partial Returns'!H37)/100))*($C$3+M37))+($C$4*'Yield &amp; Quality'!AB32)</f>
        <v>863.23047652514822</v>
      </c>
      <c r="S37" s="7">
        <f>(('Yield &amp; Quality'!I32*((100-'Partial Returns'!I37)/100))*($C$3+N37))+($C$4*'Yield &amp; Quality'!AC32)</f>
        <v>1114.3588788903257</v>
      </c>
      <c r="T37" s="8">
        <f>(('Yield &amp; Quality'!J32*((100-'Partial Returns'!J37)/100))*($C$3+O37))+($C$4*'Yield &amp; Quality'!AD32)</f>
        <v>854.67212440161325</v>
      </c>
      <c r="U37" s="5"/>
      <c r="V37" s="66" cm="1">
        <f t="array" ref="V37">_xlfn.IFS('Yield &amp; Quality'!B32='Treatment Costs'!$A$3,'Treatment Costs'!$K$3,'Yield &amp; Quality'!B32='Treatment Costs'!$A$4,'Treatment Costs'!$K$4,'Yield &amp; Quality'!B32='Treatment Costs'!$A$5,'Treatment Costs'!$K$5,'Yield &amp; Quality'!B32='Treatment Costs'!$A$6,'Treatment Costs'!$K$6,'Yield &amp; Quality'!B32='Treatment Costs'!$A$7,'Treatment Costs'!$K$7,'Yield &amp; Quality'!B32='Treatment Costs'!$A$8,'Treatment Costs'!$K$8,'Yield &amp; Quality'!B32='Treatment Costs'!$A$9,'Treatment Costs'!$K$9,'Yield &amp; Quality'!B32='Treatment Costs'!$A$10,'Treatment Costs'!$K$10,'Yield &amp; Quality'!B32='Treatment Costs'!$A$11,'Treatment Costs'!$K$11,'Yield &amp; Quality'!B32='Treatment Costs'!$A$12,'Treatment Costs'!$K$12,'Yield &amp; Quality'!B32='Treatment Costs'!$A$13,'Treatment Costs'!$K$13,'Yield &amp; Quality'!B32='Treatment Costs'!$A$14,'Treatment Costs'!$K$14,'Yield &amp; Quality'!B32='Treatment Costs'!$A$15,'Treatment Costs'!$K$15,'Yield &amp; Quality'!B32='Treatment Costs'!$A$16,'Treatment Costs'!$K$16)</f>
        <v>106.12410714285714</v>
      </c>
      <c r="W37" s="7" cm="1">
        <f t="array" ref="W37">_xlfn.IFS('Yield &amp; Quality'!C32='Treatment Costs'!$A$3,'Treatment Costs'!$W$3,'Yield &amp; Quality'!C32='Treatment Costs'!$A$4,'Treatment Costs'!$W$4,'Yield &amp; Quality'!C32='Treatment Costs'!$A$5,'Treatment Costs'!$W$5,'Yield &amp; Quality'!C32='Treatment Costs'!$A$6,'Treatment Costs'!$W$6,'Yield &amp; Quality'!C32='Treatment Costs'!$A$7,'Treatment Costs'!$W$7,'Yield &amp; Quality'!C32='Treatment Costs'!$A$8,'Treatment Costs'!$W$8,'Yield &amp; Quality'!C32='Treatment Costs'!$A$9,'Treatment Costs'!$W$9,'Yield &amp; Quality'!C32='Treatment Costs'!$A$10,'Treatment Costs'!$W$10,'Yield &amp; Quality'!C32='Treatment Costs'!$A$11,'Treatment Costs'!$W$11,'Yield &amp; Quality'!C32='Treatment Costs'!$A$12,'Treatment Costs'!$W$12,'Yield &amp; Quality'!C32='Treatment Costs'!$A$13,'Treatment Costs'!$W$13,'Yield &amp; Quality'!C32='Treatment Costs'!$A$14,'Treatment Costs'!$W$14,'Yield &amp; Quality'!C32='Treatment Costs'!$A$15,'Treatment Costs'!$W$15,'Yield &amp; Quality'!C32='Treatment Costs'!$A$16,'Treatment Costs'!$W$16)</f>
        <v>155.79642857142858</v>
      </c>
      <c r="X37" s="7" cm="1">
        <f t="array" ref="X37">_xlfn.IFS('Yield &amp; Quality'!D32='Treatment Costs'!$A$3,'Treatment Costs'!$K$3,'Yield &amp; Quality'!D32='Treatment Costs'!$A$4,'Treatment Costs'!$K$4,'Yield &amp; Quality'!D32='Treatment Costs'!$A$5,'Treatment Costs'!$K$5,'Yield &amp; Quality'!D32='Treatment Costs'!$A$6,'Treatment Costs'!$K$6,'Yield &amp; Quality'!D32='Treatment Costs'!$A$7,'Treatment Costs'!$K$7,'Yield &amp; Quality'!D32='Treatment Costs'!$A$8,'Treatment Costs'!$K$8,'Yield &amp; Quality'!D32='Treatment Costs'!$A$9,'Treatment Costs'!$K$9,'Yield &amp; Quality'!D32='Treatment Costs'!$A$10,'Treatment Costs'!$K$10,'Yield &amp; Quality'!D32='Treatment Costs'!$A$11,'Treatment Costs'!$K$11,'Yield &amp; Quality'!D32='Treatment Costs'!$A$12,'Treatment Costs'!$K$12,'Yield &amp; Quality'!D32='Treatment Costs'!$A$13,'Treatment Costs'!$K$13,'Yield &amp; Quality'!D32='Treatment Costs'!$A$14,'Treatment Costs'!$K$14,'Yield &amp; Quality'!D32='Treatment Costs'!$A$15,'Treatment Costs'!$K$15,'Yield &amp; Quality'!D32='Treatment Costs'!$A$16,'Treatment Costs'!$K$16)</f>
        <v>154.74642857142857</v>
      </c>
      <c r="Y37" s="8" cm="1">
        <f t="array" ref="Y37">_xlfn.IFS('Yield &amp; Quality'!E32='Treatment Costs'!$A$3,'Treatment Costs'!$W$3,'Yield &amp; Quality'!E32='Treatment Costs'!$A$4,'Treatment Costs'!$W$4,'Yield &amp; Quality'!E32='Treatment Costs'!$A$5,'Treatment Costs'!$W$5,'Yield &amp; Quality'!E32='Treatment Costs'!$A$6,'Treatment Costs'!$W$6,'Yield &amp; Quality'!E32='Treatment Costs'!$A$7,'Treatment Costs'!$W$7,'Yield &amp; Quality'!E32='Treatment Costs'!$A$8,'Treatment Costs'!$W$8,'Yield &amp; Quality'!E32='Treatment Costs'!$A$9,'Treatment Costs'!$W$9,'Yield &amp; Quality'!E32='Treatment Costs'!$A$10,'Treatment Costs'!$W$10,'Yield &amp; Quality'!E32='Treatment Costs'!$A$11,'Treatment Costs'!$W$11,'Yield &amp; Quality'!E32='Treatment Costs'!$A$12,'Treatment Costs'!$W$12,'Yield &amp; Quality'!E32='Treatment Costs'!$A$13,'Treatment Costs'!$W$13,'Yield &amp; Quality'!E32='Treatment Costs'!$A$14,'Treatment Costs'!$W$14,'Yield &amp; Quality'!E32='Treatment Costs'!$A$15,'Treatment Costs'!$W$15,'Yield &amp; Quality'!E32='Treatment Costs'!$A$16,'Treatment Costs'!$W$16)</f>
        <v>104.71785714285714</v>
      </c>
      <c r="AA37" s="66">
        <f>(('Yield &amp; Quality'!G32*((100-'Partial Returns'!G37)/100))*($C$3+L37))+($C$4*'Yield &amp; Quality'!AA32)-V37</f>
        <v>600.43024837288135</v>
      </c>
      <c r="AB37" s="7">
        <f>(('Yield &amp; Quality'!H32*((100-'Partial Returns'!H37)/100))*($C$3+M37))+($C$4*'Yield &amp; Quality'!AB32)-W37</f>
        <v>707.43404795371964</v>
      </c>
      <c r="AC37" s="7">
        <f>(('Yield &amp; Quality'!I32*((100-'Partial Returns'!I37)/100))*($C$3+N37))+($C$4*'Yield &amp; Quality'!AC32)-X37</f>
        <v>959.61245031889712</v>
      </c>
      <c r="AD37" s="8">
        <f>(('Yield &amp; Quality'!J32*((100-'Partial Returns'!J37)/100))*($C$3+O37))+($C$4*'Yield &amp; Quality'!AD32)-Y37</f>
        <v>749.95426725875609</v>
      </c>
    </row>
    <row r="38" spans="1:30" x14ac:dyDescent="0.25">
      <c r="A38">
        <v>5.2</v>
      </c>
      <c r="B38" s="66">
        <f>($C$3*'Yield &amp; Quality'!G33)+($C$4*'Yield &amp; Quality'!AA33)</f>
        <v>701.72335000344401</v>
      </c>
      <c r="C38" s="7">
        <f>($C$3*'Yield &amp; Quality'!H33)+($C$4*'Yield &amp; Quality'!AB33)</f>
        <v>809.45017979280249</v>
      </c>
      <c r="D38" s="7">
        <f>($C$3*'Yield &amp; Quality'!I33)+($C$4*'Yield &amp; Quality'!AC33)</f>
        <v>1109.4862058217564</v>
      </c>
      <c r="E38" s="8">
        <f>($C$3*'Yield &amp; Quality'!J33)+($C$4*'Yield &amp; Quality'!AD33)</f>
        <v>840.51038036876548</v>
      </c>
      <c r="G38" s="61" cm="1">
        <f t="array" ref="G38">_xlfn.IFS('Yield &amp; Quality'!L33&lt;'Dockage Schedule'!$C$29,0,'Yield &amp; Quality'!L33&lt;'Dockage Schedule'!$C$30,'Dockage Schedule'!$M$29,'Yield &amp; Quality'!L33&lt;'Dockage Schedule'!$C$31,'Dockage Schedule'!$M$30,'Yield &amp; Quality'!L33&lt;'Dockage Schedule'!$C$32,'Dockage Schedule'!$M$31,'Yield &amp; Quality'!L33&lt;'Dockage Schedule'!$C$33,'Dockage Schedule'!$M$32,'Yield &amp; Quality'!L33&lt;'Dockage Schedule'!$C$34,'Dockage Schedule'!$M$33,'Yield &amp; Quality'!L33&lt;'Dockage Schedule'!$C$35,'Dockage Schedule'!$M$34,'Yield &amp; Quality'!L33&lt;'Dockage Schedule'!$C$36,'Dockage Schedule'!$M$35,'Yield &amp; Quality'!L33&lt;'Dockage Schedule'!$C$37,'Dockage Schedule'!$M$36,'Yield &amp; Quality'!L33&lt;'Dockage Schedule'!$C$38,'Dockage Schedule'!$M$37,'Yield &amp; Quality'!L33&lt;'Dockage Schedule'!$C$39,'Dockage Schedule'!$M$38,'Yield &amp; Quality'!L33&lt;'Dockage Schedule'!$C$40,'Dockage Schedule'!$M$39,'Yield &amp; Quality'!L33&lt;'Dockage Schedule'!$C$41,'Dockage Schedule'!$M$40,'Yield &amp; Quality'!L33&lt;'Dockage Schedule'!$C$42,'Dockage Schedule'!$M$41,'Yield &amp; Quality'!L33&lt;'Dockage Schedule'!$C$43,'Dockage Schedule'!$M$42,'Yield &amp; Quality'!L33&lt;'Dockage Schedule'!$C$44,'Dockage Schedule'!$M$43,'Yield &amp; Quality'!L33&lt;'Dockage Schedule'!$C$45,'Dockage Schedule'!$M$44,'Yield &amp; Quality'!L33&lt;'Dockage Schedule'!$C$46,'Dockage Schedule'!$M$45,'Yield &amp; Quality'!L33&lt;'Dockage Schedule'!$C$47,'Dockage Schedule'!$M$46,'Yield &amp; Quality'!L33&lt;'Dockage Schedule'!$C$48,'Dockage Schedule'!$M$47,'Yield &amp; Quality'!L33&lt;'Dockage Schedule'!$C$49,'Dockage Schedule'!M63,'Yield &amp; Quality'!L33&gt;='Dockage Schedule'!$C$49,'Dockage Schedule'!$M$49)</f>
        <v>0</v>
      </c>
      <c r="H38" cm="1">
        <f t="array" ref="H38">_xlfn.IFS('Yield &amp; Quality'!M33&lt;'Dockage Schedule'!$C$29,0,'Yield &amp; Quality'!M33&lt;'Dockage Schedule'!$C$30,'Dockage Schedule'!$M$29,'Yield &amp; Quality'!M33&lt;'Dockage Schedule'!$C$31,'Dockage Schedule'!$M$30,'Yield &amp; Quality'!M33&lt;'Dockage Schedule'!$C$32,'Dockage Schedule'!$M$31,'Yield &amp; Quality'!M33&lt;'Dockage Schedule'!$C$33,'Dockage Schedule'!$M$32,'Yield &amp; Quality'!M33&lt;'Dockage Schedule'!$C$34,'Dockage Schedule'!$M$33,'Yield &amp; Quality'!M33&lt;'Dockage Schedule'!$C$35,'Dockage Schedule'!$M$34,'Yield &amp; Quality'!M33&lt;'Dockage Schedule'!$C$36,'Dockage Schedule'!$M$35,'Yield &amp; Quality'!M33&lt;'Dockage Schedule'!$C$37,'Dockage Schedule'!$M$36,'Yield &amp; Quality'!M33&lt;'Dockage Schedule'!$C$38,'Dockage Schedule'!$M$37,'Yield &amp; Quality'!M33&lt;'Dockage Schedule'!$C$39,'Dockage Schedule'!$M$38,'Yield &amp; Quality'!M33&lt;'Dockage Schedule'!$C$40,'Dockage Schedule'!$M$39,'Yield &amp; Quality'!M33&lt;'Dockage Schedule'!$C$41,'Dockage Schedule'!$M$40,'Yield &amp; Quality'!M33&lt;'Dockage Schedule'!$C$42,'Dockage Schedule'!$M$41,'Yield &amp; Quality'!M33&lt;'Dockage Schedule'!$C$43,'Dockage Schedule'!$M$42,'Yield &amp; Quality'!M33&lt;'Dockage Schedule'!$C$44,'Dockage Schedule'!$M$43,'Yield &amp; Quality'!M33&lt;'Dockage Schedule'!$C$45,'Dockage Schedule'!$M$44,'Yield &amp; Quality'!M33&lt;'Dockage Schedule'!$C$46,'Dockage Schedule'!$M$45,'Yield &amp; Quality'!M33&lt;'Dockage Schedule'!$C$47,'Dockage Schedule'!$M$46,'Yield &amp; Quality'!M33&lt;'Dockage Schedule'!$C$48,'Dockage Schedule'!$M$47,'Yield &amp; Quality'!M33&lt;'Dockage Schedule'!$C$49,'Dockage Schedule'!N63,'Yield &amp; Quality'!M33&gt;='Dockage Schedule'!$C$49,'Dockage Schedule'!$M$49)</f>
        <v>0</v>
      </c>
      <c r="I38" cm="1">
        <f t="array" ref="I38">_xlfn.IFS('Yield &amp; Quality'!N33&lt;'Dockage Schedule'!$C$29,0,'Yield &amp; Quality'!N33&lt;'Dockage Schedule'!$C$30,'Dockage Schedule'!$M$29,'Yield &amp; Quality'!N33&lt;'Dockage Schedule'!$C$31,'Dockage Schedule'!$M$30,'Yield &amp; Quality'!N33&lt;'Dockage Schedule'!$C$32,'Dockage Schedule'!$M$31,'Yield &amp; Quality'!N33&lt;'Dockage Schedule'!$C$33,'Dockage Schedule'!$M$32,'Yield &amp; Quality'!N33&lt;'Dockage Schedule'!$C$34,'Dockage Schedule'!$M$33,'Yield &amp; Quality'!N33&lt;'Dockage Schedule'!$C$35,'Dockage Schedule'!$M$34,'Yield &amp; Quality'!N33&lt;'Dockage Schedule'!$C$36,'Dockage Schedule'!$M$35,'Yield &amp; Quality'!N33&lt;'Dockage Schedule'!$C$37,'Dockage Schedule'!$M$36,'Yield &amp; Quality'!N33&lt;'Dockage Schedule'!$C$38,'Dockage Schedule'!$M$37,'Yield &amp; Quality'!N33&lt;'Dockage Schedule'!$C$39,'Dockage Schedule'!$M$38,'Yield &amp; Quality'!N33&lt;'Dockage Schedule'!$C$40,'Dockage Schedule'!$M$39,'Yield &amp; Quality'!N33&lt;'Dockage Schedule'!$C$41,'Dockage Schedule'!$M$40,'Yield &amp; Quality'!N33&lt;'Dockage Schedule'!$C$42,'Dockage Schedule'!$M$41,'Yield &amp; Quality'!N33&lt;'Dockage Schedule'!$C$43,'Dockage Schedule'!$M$42,'Yield &amp; Quality'!N33&lt;'Dockage Schedule'!$C$44,'Dockage Schedule'!$M$43,'Yield &amp; Quality'!N33&lt;'Dockage Schedule'!$C$45,'Dockage Schedule'!$M$44,'Yield &amp; Quality'!N33&lt;'Dockage Schedule'!$C$46,'Dockage Schedule'!$M$45,'Yield &amp; Quality'!N33&lt;'Dockage Schedule'!$C$47,'Dockage Schedule'!$M$46,'Yield &amp; Quality'!N33&lt;'Dockage Schedule'!$C$48,'Dockage Schedule'!$M$47,'Yield &amp; Quality'!N33&lt;'Dockage Schedule'!$C$49,'Dockage Schedule'!O63,'Yield &amp; Quality'!N33&gt;='Dockage Schedule'!$C$49,'Dockage Schedule'!$M$49)</f>
        <v>0</v>
      </c>
      <c r="J38" s="62" cm="1">
        <f t="array" ref="J38">_xlfn.IFS('Yield &amp; Quality'!O33&lt;'Dockage Schedule'!$C$29,0,'Yield &amp; Quality'!O33&lt;'Dockage Schedule'!$C$30,'Dockage Schedule'!$M$29,'Yield &amp; Quality'!O33&lt;'Dockage Schedule'!$C$31,'Dockage Schedule'!$M$30,'Yield &amp; Quality'!O33&lt;'Dockage Schedule'!$C$32,'Dockage Schedule'!$M$31,'Yield &amp; Quality'!O33&lt;'Dockage Schedule'!$C$33,'Dockage Schedule'!$M$32,'Yield &amp; Quality'!O33&lt;'Dockage Schedule'!$C$34,'Dockage Schedule'!$M$33,'Yield &amp; Quality'!O33&lt;'Dockage Schedule'!$C$35,'Dockage Schedule'!$M$34,'Yield &amp; Quality'!O33&lt;'Dockage Schedule'!$C$36,'Dockage Schedule'!$M$35,'Yield &amp; Quality'!O33&lt;'Dockage Schedule'!$C$37,'Dockage Schedule'!$M$36,'Yield &amp; Quality'!O33&lt;'Dockage Schedule'!$C$38,'Dockage Schedule'!$M$37,'Yield &amp; Quality'!O33&lt;'Dockage Schedule'!$C$39,'Dockage Schedule'!$M$38,'Yield &amp; Quality'!O33&lt;'Dockage Schedule'!$C$40,'Dockage Schedule'!$M$39,'Yield &amp; Quality'!O33&lt;'Dockage Schedule'!$C$41,'Dockage Schedule'!$M$40,'Yield &amp; Quality'!O33&lt;'Dockage Schedule'!$C$42,'Dockage Schedule'!$M$41,'Yield &amp; Quality'!O33&lt;'Dockage Schedule'!$C$43,'Dockage Schedule'!$M$42,'Yield &amp; Quality'!O33&lt;'Dockage Schedule'!$C$44,'Dockage Schedule'!$M$43,'Yield &amp; Quality'!O33&lt;'Dockage Schedule'!$C$45,'Dockage Schedule'!$M$44,'Yield &amp; Quality'!O33&lt;'Dockage Schedule'!$C$46,'Dockage Schedule'!$M$45,'Yield &amp; Quality'!O33&lt;'Dockage Schedule'!$C$47,'Dockage Schedule'!$M$46,'Yield &amp; Quality'!O33&lt;'Dockage Schedule'!$C$48,'Dockage Schedule'!$M$47,'Yield &amp; Quality'!O33&lt;'Dockage Schedule'!$C$49,'Dockage Schedule'!P63,'Yield &amp; Quality'!O33&gt;='Dockage Schedule'!$C$49,'Dockage Schedule'!$M$49)</f>
        <v>0</v>
      </c>
      <c r="L38" s="67" cm="1">
        <f t="array" ref="L38">_xlfn.IFS('Yield &amp; Quality'!Q33&gt;='Dockage Schedule'!$P$4,'Dockage Schedule'!$AA$4,'Yield &amp; Quality'!Q33&gt;='Dockage Schedule'!$P$5,'Dockage Schedule'!$AA$5,'Yield &amp; Quality'!Q33&gt;='Dockage Schedule'!$P$6,'Dockage Schedule'!$AA$6,'Yield &amp; Quality'!Q33&gt;='Dockage Schedule'!$P$7,'Dockage Schedule'!$AA$7,'Yield &amp; Quality'!Q33&gt;='Dockage Schedule'!$P$8,'Dockage Schedule'!$AA$8,'Yield &amp; Quality'!Q33&gt;='Dockage Schedule'!$P$9,'Dockage Schedule'!$AA$9,'Yield &amp; Quality'!Q33&gt;='Dockage Schedule'!$P$10,'Dockage Schedule'!$AA$10,'Yield &amp; Quality'!Q33&gt;='Dockage Schedule'!$P$11,'Dockage Schedule'!$AA$11,'Yield &amp; Quality'!Q33&gt;='Dockage Schedule'!$P$12,'Dockage Schedule'!$AA$12,'Yield &amp; Quality'!Q33&gt;='Dockage Schedule'!$P$13,'Dockage Schedule'!$AA$13,'Yield &amp; Quality'!Q33&gt;='Dockage Schedule'!$P$14,'Dockage Schedule'!$AA$14,'Yield &amp; Quality'!Q33&gt;='Dockage Schedule'!$P$15,'Dockage Schedule'!$AA$15,'Yield &amp; Quality'!Q33&gt;='Dockage Schedule'!$P$16,'Dockage Schedule'!$AA$16,'Yield &amp; Quality'!Q33&gt;='Dockage Schedule'!$P$17,'Dockage Schedule'!$AA$17,'Yield &amp; Quality'!Q33&gt;='Dockage Schedule'!$P$18,'Dockage Schedule'!$AA$18,'Yield &amp; Quality'!Q33&gt;='Dockage Schedule'!$P$19,'Dockage Schedule'!$AA$19,'Yield &amp; Quality'!Q33&gt;='Dockage Schedule'!$P$20,'Dockage Schedule'!$AA$20,'Yield &amp; Quality'!Q33&gt;='Dockage Schedule'!$P$21,'Dockage Schedule'!$AA$21,'Yield &amp; Quality'!Q33&gt;='Dockage Schedule'!$P$22,'Dockage Schedule'!$AA$22,'Yield &amp; Quality'!Q33&gt;='Dockage Schedule'!$P$23,'Dockage Schedule'!$AA$23,'Yield &amp; Quality'!Q33&gt;='Dockage Schedule'!$P$24,'Dockage Schedule'!$AA$24,'Yield &amp; Quality'!Q33&gt;='Dockage Schedule'!$P$25,'Dockage Schedule'!$AA$25,'Yield &amp; Quality'!Q33&gt;='Dockage Schedule'!$P$26,'Dockage Schedule'!$AA$26,'Yield &amp; Quality'!Q33&gt;='Dockage Schedule'!$P$27,'Dockage Schedule'!$AA$27,'Yield &amp; Quality'!Q33&lt;'Dockage Schedule'!$P$27,'Dockage Schedule'!$AA$27)+_xlfn.IFS('Yield &amp; Quality'!V33&lt;'Dockage Schedule'!$AD$4,'Dockage Schedule'!$AN$3,'Yield &amp; Quality'!V33&lt;'Dockage Schedule'!$AD$5,'Dockage Schedule'!$AN$4,'Yield &amp; Quality'!V33&lt;'Dockage Schedule'!$AD$6,'Dockage Schedule'!$AN$5,'Yield &amp; Quality'!V33&lt;'Dockage Schedule'!$AD$7,'Dockage Schedule'!$AN$6,'Yield &amp; Quality'!V33&lt;'Dockage Schedule'!$AD$8,'Dockage Schedule'!$AN$7,'Yield &amp; Quality'!V33&lt;'Dockage Schedule'!$AD$9,'Dockage Schedule'!$AN$8,'Yield &amp; Quality'!V33&lt;'Dockage Schedule'!$AD$10,'Dockage Schedule'!$AN$9,'Yield &amp; Quality'!V33&lt;'Dockage Schedule'!$AD$11,'Dockage Schedule'!$AN$10,'Yield &amp; Quality'!V33&lt;'Dockage Schedule'!$AD$12,'Dockage Schedule'!$AN$11,'Yield &amp; Quality'!V33&lt;'Dockage Schedule'!$AD$13,'Dockage Schedule'!$AN$12,'Yield &amp; Quality'!V33&lt;'Dockage Schedule'!$AD$14,'Dockage Schedule'!$AN$13,'Yield &amp; Quality'!V33&lt;'Dockage Schedule'!$AD$15,'Dockage Schedule'!$AN$14,'Yield &amp; Quality'!V33&lt;'Dockage Schedule'!$AD$16,'Dockage Schedule'!$AN$15,'Yield &amp; Quality'!V33&lt;'Dockage Schedule'!$AD$17,'Dockage Schedule'!$AN$16,'Yield &amp; Quality'!V33&lt;'Dockage Schedule'!$AD$18,'Dockage Schedule'!$AN$17,'Yield &amp; Quality'!V33&lt;'Dockage Schedule'!$AD$19,'Dockage Schedule'!$AN$18,'Yield &amp; Quality'!V33&lt;'Dockage Schedule'!$AD$20,'Dockage Schedule'!$AN$19,'Yield &amp; Quality'!V33&lt;'Dockage Schedule'!$AD$21,'Dockage Schedule'!$AN$20,'Yield &amp; Quality'!V33&lt;'Dockage Schedule'!$AD$21,'Dockage Schedule'!$AN$22,'Yield &amp; Quality'!V33&lt;'Dockage Schedule'!$AD$22,'Dockage Schedule'!$AN$23,'Yield &amp; Quality'!V33&lt;'Dockage Schedule'!$AD$24,'Dockage Schedule'!$AN$24,'Yield &amp; Quality'!V33&lt;'Dockage Schedule'!$AD$25,'Dockage Schedule'!$AN$24,'Yield &amp; Quality'!V33&gt;='Dockage Schedule'!$AD$25,-500)-_xlfn.IFS('Yield &amp; Quality'!L33&lt;'Dockage Schedule'!$C$4,0,'Yield &amp; Quality'!L33&lt;'Dockage Schedule'!$C$5,'Dockage Schedule'!$M$4,'Yield &amp; Quality'!L33&lt;'Dockage Schedule'!$C$6,'Dockage Schedule'!$M$5,'Yield &amp; Quality'!L33&lt;'Dockage Schedule'!$C$6,'Dockage Schedule'!$M$7,'Yield &amp; Quality'!L33&lt;'Dockage Schedule'!$C$7,'Dockage Schedule'!$M$8,'Yield &amp; Quality'!L33&lt;'Dockage Schedule'!$C$8,'Dockage Schedule'!$M$9,'Yield &amp; Quality'!L33&lt;'Dockage Schedule'!$C$10,'Dockage Schedule'!$M$9,'Yield &amp; Quality'!L33&lt;'Dockage Schedule'!$C$10,'Dockage Schedule'!$M$11,'Yield &amp; Quality'!L33&lt;'Dockage Schedule'!$C$12,'Dockage Schedule'!$M$11,'Yield &amp; Quality'!L33&lt;'Dockage Schedule'!$C$13,'Dockage Schedule'!$M$12,'Yield &amp; Quality'!L33&lt;'Dockage Schedule'!$C$14,'Dockage Schedule'!$M$13,'Yield &amp; Quality'!L33&lt;'Dockage Schedule'!$C$15,'Dockage Schedule'!$M$14,'Yield &amp; Quality'!L33&lt;'Dockage Schedule'!$C$16,'Dockage Schedule'!$M$15,'Yield &amp; Quality'!L33&lt;'Dockage Schedule'!$C$17,'Dockage Schedule'!$M$16,'Yield &amp; Quality'!L33&lt;'Dockage Schedule'!$C$18,'Dockage Schedule'!$M$17,'Yield &amp; Quality'!L33&lt;'Dockage Schedule'!$C$19,'Dockage Schedule'!$M$18,'Yield &amp; Quality'!L33&lt;'Dockage Schedule'!$C$20,'Dockage Schedule'!$M$19,'Yield &amp; Quality'!L33&lt;'Dockage Schedule'!$C$21,'Dockage Schedule'!$M$20,'Yield &amp; Quality'!L33&lt;'Dockage Schedule'!$C$22,'Dockage Schedule'!$M$21,'Yield &amp; Quality'!L33&lt;'Dockage Schedule'!$C$23,'Dockage Schedule'!$M$22,'Yield &amp; Quality'!L33&lt;'Dockage Schedule'!$C$24,'Dockage Schedule'!$M$23,'Yield &amp; Quality'!L33&gt;='Dockage Schedule'!C39,'Dockage Schedule'!M39)</f>
        <v>-0.63</v>
      </c>
      <c r="M38" s="29" cm="1">
        <f t="array" ref="M38">_xlfn.IFS('Yield &amp; Quality'!R33&gt;='Dockage Schedule'!$P$4,'Dockage Schedule'!$AA$4,'Yield &amp; Quality'!R33&gt;='Dockage Schedule'!$P$5,'Dockage Schedule'!$AA$5,'Yield &amp; Quality'!R33&gt;='Dockage Schedule'!$P$6,'Dockage Schedule'!$AA$6,'Yield &amp; Quality'!R33&gt;='Dockage Schedule'!$P$7,'Dockage Schedule'!$AA$7,'Yield &amp; Quality'!R33&gt;='Dockage Schedule'!$P$8,'Dockage Schedule'!$AA$8,'Yield &amp; Quality'!R33&gt;='Dockage Schedule'!$P$9,'Dockage Schedule'!$AA$9,'Yield &amp; Quality'!R33&gt;='Dockage Schedule'!$P$10,'Dockage Schedule'!$AA$10,'Yield &amp; Quality'!R33&gt;='Dockage Schedule'!$P$11,'Dockage Schedule'!$AA$11,'Yield &amp; Quality'!R33&gt;='Dockage Schedule'!$P$12,'Dockage Schedule'!$AA$12,'Yield &amp; Quality'!R33&gt;='Dockage Schedule'!$P$13,'Dockage Schedule'!$AA$13,'Yield &amp; Quality'!R33&gt;='Dockage Schedule'!$P$14,'Dockage Schedule'!$AA$14,'Yield &amp; Quality'!R33&gt;='Dockage Schedule'!$P$15,'Dockage Schedule'!$AA$15,'Yield &amp; Quality'!R33&gt;='Dockage Schedule'!$P$16,'Dockage Schedule'!$AA$16,'Yield &amp; Quality'!R33&gt;='Dockage Schedule'!$P$17,'Dockage Schedule'!$AA$17,'Yield &amp; Quality'!R33&gt;='Dockage Schedule'!$P$18,'Dockage Schedule'!$AA$18,'Yield &amp; Quality'!R33&gt;='Dockage Schedule'!$P$19,'Dockage Schedule'!$AA$19,'Yield &amp; Quality'!R33&gt;='Dockage Schedule'!$P$20,'Dockage Schedule'!$AA$20,'Yield &amp; Quality'!R33&gt;='Dockage Schedule'!$P$21,'Dockage Schedule'!$AA$21,'Yield &amp; Quality'!R33&gt;='Dockage Schedule'!$P$22,'Dockage Schedule'!$AA$22,'Yield &amp; Quality'!R33&gt;='Dockage Schedule'!$P$23,'Dockage Schedule'!$AA$23,'Yield &amp; Quality'!R33&gt;='Dockage Schedule'!$P$24,'Dockage Schedule'!$AA$24,'Yield &amp; Quality'!R33&gt;='Dockage Schedule'!$P$25,'Dockage Schedule'!$AA$25,'Yield &amp; Quality'!R33&gt;='Dockage Schedule'!$P$26,'Dockage Schedule'!$AA$26,'Yield &amp; Quality'!R33&gt;='Dockage Schedule'!$P$27,'Dockage Schedule'!$AA$27,'Yield &amp; Quality'!R33&lt;'Dockage Schedule'!$P$27,'Dockage Schedule'!$AA$27)+_xlfn.IFS('Yield &amp; Quality'!W33&lt;'Dockage Schedule'!$AD$4,'Dockage Schedule'!$AN$3,'Yield &amp; Quality'!W33&lt;'Dockage Schedule'!$AD$5,'Dockage Schedule'!$AN$4,'Yield &amp; Quality'!W33&lt;'Dockage Schedule'!$AD$6,'Dockage Schedule'!$AN$5,'Yield &amp; Quality'!W33&lt;'Dockage Schedule'!$AD$7,'Dockage Schedule'!$AN$6,'Yield &amp; Quality'!W33&lt;'Dockage Schedule'!$AD$8,'Dockage Schedule'!$AN$7,'Yield &amp; Quality'!W33&lt;'Dockage Schedule'!$AD$9,'Dockage Schedule'!$AN$8,'Yield &amp; Quality'!W33&lt;'Dockage Schedule'!$AD$10,'Dockage Schedule'!$AN$9,'Yield &amp; Quality'!W33&lt;'Dockage Schedule'!$AD$11,'Dockage Schedule'!$AN$10,'Yield &amp; Quality'!W33&lt;'Dockage Schedule'!$AD$12,'Dockage Schedule'!$AN$11,'Yield &amp; Quality'!W33&lt;'Dockage Schedule'!$AD$13,'Dockage Schedule'!$AN$12,'Yield &amp; Quality'!W33&lt;'Dockage Schedule'!$AD$14,'Dockage Schedule'!$AN$13,'Yield &amp; Quality'!W33&lt;'Dockage Schedule'!$AD$15,'Dockage Schedule'!$AN$14,'Yield &amp; Quality'!W33&lt;'Dockage Schedule'!$AD$16,'Dockage Schedule'!$AN$15,'Yield &amp; Quality'!W33&lt;'Dockage Schedule'!$AD$17,'Dockage Schedule'!$AN$16,'Yield &amp; Quality'!W33&lt;'Dockage Schedule'!$AD$18,'Dockage Schedule'!$AN$17,'Yield &amp; Quality'!W33&lt;'Dockage Schedule'!$AD$19,'Dockage Schedule'!$AN$18,'Yield &amp; Quality'!W33&lt;'Dockage Schedule'!$AD$20,'Dockage Schedule'!$AN$19,'Yield &amp; Quality'!W33&lt;'Dockage Schedule'!$AD$21,'Dockage Schedule'!$AN$20,'Yield &amp; Quality'!W33&lt;'Dockage Schedule'!$AD$21,'Dockage Schedule'!$AN$22,'Yield &amp; Quality'!W33&lt;'Dockage Schedule'!$AD$22,'Dockage Schedule'!$AN$23,'Yield &amp; Quality'!W33&lt;'Dockage Schedule'!$AD$24,'Dockage Schedule'!$AN$24,'Yield &amp; Quality'!W33&lt;'Dockage Schedule'!$AD$25,'Dockage Schedule'!$AN$24,'Yield &amp; Quality'!W33&gt;='Dockage Schedule'!$AD$25,-500)-_xlfn.IFS('Yield &amp; Quality'!M33&lt;'Dockage Schedule'!$C$4,0,'Yield &amp; Quality'!M33&lt;'Dockage Schedule'!$C$5,'Dockage Schedule'!$M$4,'Yield &amp; Quality'!M33&lt;'Dockage Schedule'!$C$6,'Dockage Schedule'!$M$5,'Yield &amp; Quality'!M33&lt;'Dockage Schedule'!$C$6,'Dockage Schedule'!$M$7,'Yield &amp; Quality'!M33&lt;'Dockage Schedule'!$C$7,'Dockage Schedule'!$M$8,'Yield &amp; Quality'!M33&lt;'Dockage Schedule'!$C$8,'Dockage Schedule'!$M$9,'Yield &amp; Quality'!M33&lt;'Dockage Schedule'!$C$10,'Dockage Schedule'!$M$9,'Yield &amp; Quality'!M33&lt;'Dockage Schedule'!$C$10,'Dockage Schedule'!$M$11,'Yield &amp; Quality'!M33&lt;'Dockage Schedule'!$C$12,'Dockage Schedule'!$M$11,'Yield &amp; Quality'!M33&lt;'Dockage Schedule'!$C$13,'Dockage Schedule'!$M$12,'Yield &amp; Quality'!M33&lt;'Dockage Schedule'!$C$14,'Dockage Schedule'!$M$13,'Yield &amp; Quality'!M33&lt;'Dockage Schedule'!$C$15,'Dockage Schedule'!$M$14,'Yield &amp; Quality'!M33&lt;'Dockage Schedule'!$C$16,'Dockage Schedule'!$M$15,'Yield &amp; Quality'!M33&lt;'Dockage Schedule'!$C$17,'Dockage Schedule'!$M$16,'Yield &amp; Quality'!M33&lt;'Dockage Schedule'!$C$18,'Dockage Schedule'!$M$17,'Yield &amp; Quality'!M33&lt;'Dockage Schedule'!$C$19,'Dockage Schedule'!$M$18,'Yield &amp; Quality'!M33&lt;'Dockage Schedule'!$C$20,'Dockage Schedule'!$M$19,'Yield &amp; Quality'!M33&lt;'Dockage Schedule'!$C$21,'Dockage Schedule'!$M$20,'Yield &amp; Quality'!M33&lt;'Dockage Schedule'!$C$22,'Dockage Schedule'!$M$21,'Yield &amp; Quality'!M33&lt;'Dockage Schedule'!$C$23,'Dockage Schedule'!$M$22,'Yield &amp; Quality'!M33&lt;'Dockage Schedule'!$C$24,'Dockage Schedule'!$M$23,'Yield &amp; Quality'!M33&gt;='Dockage Schedule'!D39,'Dockage Schedule'!N39)</f>
        <v>-0.03</v>
      </c>
      <c r="N38" s="29" cm="1">
        <f t="array" ref="N38">_xlfn.IFS('Yield &amp; Quality'!S33&gt;='Dockage Schedule'!$P$4,'Dockage Schedule'!$AA$4,'Yield &amp; Quality'!S33&gt;='Dockage Schedule'!$P$5,'Dockage Schedule'!$AA$5,'Yield &amp; Quality'!S33&gt;='Dockage Schedule'!$P$6,'Dockage Schedule'!$AA$6,'Yield &amp; Quality'!S33&gt;='Dockage Schedule'!$P$7,'Dockage Schedule'!$AA$7,'Yield &amp; Quality'!S33&gt;='Dockage Schedule'!$P$8,'Dockage Schedule'!$AA$8,'Yield &amp; Quality'!S33&gt;='Dockage Schedule'!$P$9,'Dockage Schedule'!$AA$9,'Yield &amp; Quality'!S33&gt;='Dockage Schedule'!$P$10,'Dockage Schedule'!$AA$10,'Yield &amp; Quality'!S33&gt;='Dockage Schedule'!$P$11,'Dockage Schedule'!$AA$11,'Yield &amp; Quality'!S33&gt;='Dockage Schedule'!$P$12,'Dockage Schedule'!$AA$12,'Yield &amp; Quality'!S33&gt;='Dockage Schedule'!$P$13,'Dockage Schedule'!$AA$13,'Yield &amp; Quality'!S33&gt;='Dockage Schedule'!$P$14,'Dockage Schedule'!$AA$14,'Yield &amp; Quality'!S33&gt;='Dockage Schedule'!$P$15,'Dockage Schedule'!$AA$15,'Yield &amp; Quality'!S33&gt;='Dockage Schedule'!$P$16,'Dockage Schedule'!$AA$16,'Yield &amp; Quality'!S33&gt;='Dockage Schedule'!$P$17,'Dockage Schedule'!$AA$17,'Yield &amp; Quality'!S33&gt;='Dockage Schedule'!$P$18,'Dockage Schedule'!$AA$18,'Yield &amp; Quality'!S33&gt;='Dockage Schedule'!$P$19,'Dockage Schedule'!$AA$19,'Yield &amp; Quality'!S33&gt;='Dockage Schedule'!$P$20,'Dockage Schedule'!$AA$20,'Yield &amp; Quality'!S33&gt;='Dockage Schedule'!$P$21,'Dockage Schedule'!$AA$21,'Yield &amp; Quality'!S33&gt;='Dockage Schedule'!$P$22,'Dockage Schedule'!$AA$22,'Yield &amp; Quality'!S33&gt;='Dockage Schedule'!$P$23,'Dockage Schedule'!$AA$23,'Yield &amp; Quality'!S33&gt;='Dockage Schedule'!$P$24,'Dockage Schedule'!$AA$24,'Yield &amp; Quality'!S33&gt;='Dockage Schedule'!$P$25,'Dockage Schedule'!$AA$25,'Yield &amp; Quality'!S33&gt;='Dockage Schedule'!$P$26,'Dockage Schedule'!$AA$26,'Yield &amp; Quality'!S33&gt;='Dockage Schedule'!$P$27,'Dockage Schedule'!$AA$27,'Yield &amp; Quality'!S33&lt;'Dockage Schedule'!$P$27,'Dockage Schedule'!$AA$27)+_xlfn.IFS('Yield &amp; Quality'!X33&lt;'Dockage Schedule'!$AD$4,'Dockage Schedule'!$AN$3,'Yield &amp; Quality'!X33&lt;'Dockage Schedule'!$AD$5,'Dockage Schedule'!$AN$4,'Yield &amp; Quality'!X33&lt;'Dockage Schedule'!$AD$6,'Dockage Schedule'!$AN$5,'Yield &amp; Quality'!X33&lt;'Dockage Schedule'!$AD$7,'Dockage Schedule'!$AN$6,'Yield &amp; Quality'!X33&lt;'Dockage Schedule'!$AD$8,'Dockage Schedule'!$AN$7,'Yield &amp; Quality'!X33&lt;'Dockage Schedule'!$AD$9,'Dockage Schedule'!$AN$8,'Yield &amp; Quality'!X33&lt;'Dockage Schedule'!$AD$10,'Dockage Schedule'!$AN$9,'Yield &amp; Quality'!X33&lt;'Dockage Schedule'!$AD$11,'Dockage Schedule'!$AN$10,'Yield &amp; Quality'!X33&lt;'Dockage Schedule'!$AD$12,'Dockage Schedule'!$AN$11,'Yield &amp; Quality'!X33&lt;'Dockage Schedule'!$AD$13,'Dockage Schedule'!$AN$12,'Yield &amp; Quality'!X33&lt;'Dockage Schedule'!$AD$14,'Dockage Schedule'!$AN$13,'Yield &amp; Quality'!X33&lt;'Dockage Schedule'!$AD$15,'Dockage Schedule'!$AN$14,'Yield &amp; Quality'!X33&lt;'Dockage Schedule'!$AD$16,'Dockage Schedule'!$AN$15,'Yield &amp; Quality'!X33&lt;'Dockage Schedule'!$AD$17,'Dockage Schedule'!$AN$16,'Yield &amp; Quality'!X33&lt;'Dockage Schedule'!$AD$18,'Dockage Schedule'!$AN$17,'Yield &amp; Quality'!X33&lt;'Dockage Schedule'!$AD$19,'Dockage Schedule'!$AN$18,'Yield &amp; Quality'!X33&lt;'Dockage Schedule'!$AD$20,'Dockage Schedule'!$AN$19,'Yield &amp; Quality'!X33&lt;'Dockage Schedule'!$AD$21,'Dockage Schedule'!$AN$20,'Yield &amp; Quality'!X33&lt;'Dockage Schedule'!$AD$21,'Dockage Schedule'!$AN$22,'Yield &amp; Quality'!X33&lt;'Dockage Schedule'!$AD$22,'Dockage Schedule'!$AN$23,'Yield &amp; Quality'!X33&lt;'Dockage Schedule'!$AD$24,'Dockage Schedule'!$AN$24,'Yield &amp; Quality'!X33&lt;'Dockage Schedule'!$AD$25,'Dockage Schedule'!$AN$24,'Yield &amp; Quality'!X33&gt;='Dockage Schedule'!$AD$25,-500)-_xlfn.IFS('Yield &amp; Quality'!N33&lt;'Dockage Schedule'!$C$4,0,'Yield &amp; Quality'!N33&lt;'Dockage Schedule'!$C$5,'Dockage Schedule'!$M$4,'Yield &amp; Quality'!N33&lt;'Dockage Schedule'!$C$6,'Dockage Schedule'!$M$5,'Yield &amp; Quality'!N33&lt;'Dockage Schedule'!$C$6,'Dockage Schedule'!$M$7,'Yield &amp; Quality'!N33&lt;'Dockage Schedule'!$C$7,'Dockage Schedule'!$M$8,'Yield &amp; Quality'!N33&lt;'Dockage Schedule'!$C$8,'Dockage Schedule'!$M$9,'Yield &amp; Quality'!N33&lt;'Dockage Schedule'!$C$10,'Dockage Schedule'!$M$9,'Yield &amp; Quality'!N33&lt;'Dockage Schedule'!$C$10,'Dockage Schedule'!$M$11,'Yield &amp; Quality'!N33&lt;'Dockage Schedule'!$C$12,'Dockage Schedule'!$M$11,'Yield &amp; Quality'!N33&lt;'Dockage Schedule'!$C$13,'Dockage Schedule'!$M$12,'Yield &amp; Quality'!N33&lt;'Dockage Schedule'!$C$14,'Dockage Schedule'!$M$13,'Yield &amp; Quality'!N33&lt;'Dockage Schedule'!$C$15,'Dockage Schedule'!$M$14,'Yield &amp; Quality'!N33&lt;'Dockage Schedule'!$C$16,'Dockage Schedule'!$M$15,'Yield &amp; Quality'!N33&lt;'Dockage Schedule'!$C$17,'Dockage Schedule'!$M$16,'Yield &amp; Quality'!N33&lt;'Dockage Schedule'!$C$18,'Dockage Schedule'!$M$17,'Yield &amp; Quality'!N33&lt;'Dockage Schedule'!$C$19,'Dockage Schedule'!$M$18,'Yield &amp; Quality'!N33&lt;'Dockage Schedule'!$C$20,'Dockage Schedule'!$M$19,'Yield &amp; Quality'!N33&lt;'Dockage Schedule'!$C$21,'Dockage Schedule'!$M$20,'Yield &amp; Quality'!N33&lt;'Dockage Schedule'!$C$22,'Dockage Schedule'!$M$21,'Yield &amp; Quality'!N33&lt;'Dockage Schedule'!$C$23,'Dockage Schedule'!$M$22,'Yield &amp; Quality'!N33&lt;'Dockage Schedule'!$C$24,'Dockage Schedule'!$M$23,'Yield &amp; Quality'!N33&gt;='Dockage Schedule'!E39,'Dockage Schedule'!O39)</f>
        <v>-0.03</v>
      </c>
      <c r="O38" s="68" cm="1">
        <f t="array" ref="O38">_xlfn.IFS('Yield &amp; Quality'!T33&gt;='Dockage Schedule'!$P$4,'Dockage Schedule'!$AA$4,'Yield &amp; Quality'!T33&gt;='Dockage Schedule'!$P$5,'Dockage Schedule'!$AA$5,'Yield &amp; Quality'!T33&gt;='Dockage Schedule'!$P$6,'Dockage Schedule'!$AA$6,'Yield &amp; Quality'!T33&gt;='Dockage Schedule'!$P$7,'Dockage Schedule'!$AA$7,'Yield &amp; Quality'!T33&gt;='Dockage Schedule'!$P$8,'Dockage Schedule'!$AA$8,'Yield &amp; Quality'!T33&gt;='Dockage Schedule'!$P$9,'Dockage Schedule'!$AA$9,'Yield &amp; Quality'!T33&gt;='Dockage Schedule'!$P$10,'Dockage Schedule'!$AA$10,'Yield &amp; Quality'!T33&gt;='Dockage Schedule'!$P$11,'Dockage Schedule'!$AA$11,'Yield &amp; Quality'!T33&gt;='Dockage Schedule'!$P$12,'Dockage Schedule'!$AA$12,'Yield &amp; Quality'!T33&gt;='Dockage Schedule'!$P$13,'Dockage Schedule'!$AA$13,'Yield &amp; Quality'!T33&gt;='Dockage Schedule'!$P$14,'Dockage Schedule'!$AA$14,'Yield &amp; Quality'!T33&gt;='Dockage Schedule'!$P$15,'Dockage Schedule'!$AA$15,'Yield &amp; Quality'!T33&gt;='Dockage Schedule'!$P$16,'Dockage Schedule'!$AA$16,'Yield &amp; Quality'!T33&gt;='Dockage Schedule'!$P$17,'Dockage Schedule'!$AA$17,'Yield &amp; Quality'!T33&gt;='Dockage Schedule'!$P$18,'Dockage Schedule'!$AA$18,'Yield &amp; Quality'!T33&gt;='Dockage Schedule'!$P$19,'Dockage Schedule'!$AA$19,'Yield &amp; Quality'!T33&gt;='Dockage Schedule'!$P$20,'Dockage Schedule'!$AA$20,'Yield &amp; Quality'!T33&gt;='Dockage Schedule'!$P$21,'Dockage Schedule'!$AA$21,'Yield &amp; Quality'!T33&gt;='Dockage Schedule'!$P$22,'Dockage Schedule'!$AA$22,'Yield &amp; Quality'!T33&gt;='Dockage Schedule'!$P$23,'Dockage Schedule'!$AA$23,'Yield &amp; Quality'!T33&gt;='Dockage Schedule'!$P$24,'Dockage Schedule'!$AA$24,'Yield &amp; Quality'!T33&gt;='Dockage Schedule'!$P$25,'Dockage Schedule'!$AA$25,'Yield &amp; Quality'!T33&gt;='Dockage Schedule'!$P$26,'Dockage Schedule'!$AA$26,'Yield &amp; Quality'!T33&gt;='Dockage Schedule'!$P$27,'Dockage Schedule'!$AA$27,'Yield &amp; Quality'!T33&lt;'Dockage Schedule'!$P$27,'Dockage Schedule'!$AA$27)+_xlfn.IFS('Yield &amp; Quality'!Y33&lt;'Dockage Schedule'!$AD$4,'Dockage Schedule'!$AN$3,'Yield &amp; Quality'!Y33&lt;'Dockage Schedule'!$AD$5,'Dockage Schedule'!$AN$4,'Yield &amp; Quality'!Y33&lt;'Dockage Schedule'!$AD$6,'Dockage Schedule'!$AN$5,'Yield &amp; Quality'!Y33&lt;'Dockage Schedule'!$AD$7,'Dockage Schedule'!$AN$6,'Yield &amp; Quality'!Y33&lt;'Dockage Schedule'!$AD$8,'Dockage Schedule'!$AN$7,'Yield &amp; Quality'!Y33&lt;'Dockage Schedule'!$AD$9,'Dockage Schedule'!$AN$8,'Yield &amp; Quality'!Y33&lt;'Dockage Schedule'!$AD$10,'Dockage Schedule'!$AN$9,'Yield &amp; Quality'!Y33&lt;'Dockage Schedule'!$AD$11,'Dockage Schedule'!$AN$10,'Yield &amp; Quality'!Y33&lt;'Dockage Schedule'!$AD$12,'Dockage Schedule'!$AN$11,'Yield &amp; Quality'!Y33&lt;'Dockage Schedule'!$AD$13,'Dockage Schedule'!$AN$12,'Yield &amp; Quality'!Y33&lt;'Dockage Schedule'!$AD$14,'Dockage Schedule'!$AN$13,'Yield &amp; Quality'!Y33&lt;'Dockage Schedule'!$AD$15,'Dockage Schedule'!$AN$14,'Yield &amp; Quality'!Y33&lt;'Dockage Schedule'!$AD$16,'Dockage Schedule'!$AN$15,'Yield &amp; Quality'!Y33&lt;'Dockage Schedule'!$AD$17,'Dockage Schedule'!$AN$16,'Yield &amp; Quality'!Y33&lt;'Dockage Schedule'!$AD$18,'Dockage Schedule'!$AN$17,'Yield &amp; Quality'!Y33&lt;'Dockage Schedule'!$AD$19,'Dockage Schedule'!$AN$18,'Yield &amp; Quality'!Y33&lt;'Dockage Schedule'!$AD$20,'Dockage Schedule'!$AN$19,'Yield &amp; Quality'!Y33&lt;'Dockage Schedule'!$AD$21,'Dockage Schedule'!$AN$20,'Yield &amp; Quality'!Y33&lt;'Dockage Schedule'!$AD$21,'Dockage Schedule'!$AN$22,'Yield &amp; Quality'!Y33&lt;'Dockage Schedule'!$AD$22,'Dockage Schedule'!$AN$23,'Yield &amp; Quality'!Y33&lt;'Dockage Schedule'!$AD$24,'Dockage Schedule'!$AN$24,'Yield &amp; Quality'!Y33&lt;'Dockage Schedule'!$AD$25,'Dockage Schedule'!$AN$24,'Yield &amp; Quality'!Y33&gt;='Dockage Schedule'!$AD$25,-500)-_xlfn.IFS('Yield &amp; Quality'!O33&lt;'Dockage Schedule'!$C$4,0,'Yield &amp; Quality'!O33&lt;'Dockage Schedule'!$C$5,'Dockage Schedule'!$M$4,'Yield &amp; Quality'!O33&lt;'Dockage Schedule'!$C$6,'Dockage Schedule'!$M$5,'Yield &amp; Quality'!O33&lt;'Dockage Schedule'!$C$6,'Dockage Schedule'!$M$7,'Yield &amp; Quality'!O33&lt;'Dockage Schedule'!$C$7,'Dockage Schedule'!$M$8,'Yield &amp; Quality'!O33&lt;'Dockage Schedule'!$C$8,'Dockage Schedule'!$M$9,'Yield &amp; Quality'!O33&lt;'Dockage Schedule'!$C$10,'Dockage Schedule'!$M$9,'Yield &amp; Quality'!O33&lt;'Dockage Schedule'!$C$10,'Dockage Schedule'!$M$11,'Yield &amp; Quality'!O33&lt;'Dockage Schedule'!$C$12,'Dockage Schedule'!$M$11,'Yield &amp; Quality'!O33&lt;'Dockage Schedule'!$C$13,'Dockage Schedule'!$M$12,'Yield &amp; Quality'!O33&lt;'Dockage Schedule'!$C$14,'Dockage Schedule'!$M$13,'Yield &amp; Quality'!O33&lt;'Dockage Schedule'!$C$15,'Dockage Schedule'!$M$14,'Yield &amp; Quality'!O33&lt;'Dockage Schedule'!$C$16,'Dockage Schedule'!$M$15,'Yield &amp; Quality'!O33&lt;'Dockage Schedule'!$C$17,'Dockage Schedule'!$M$16,'Yield &amp; Quality'!O33&lt;'Dockage Schedule'!$C$18,'Dockage Schedule'!$M$17,'Yield &amp; Quality'!O33&lt;'Dockage Schedule'!$C$19,'Dockage Schedule'!$M$18,'Yield &amp; Quality'!O33&lt;'Dockage Schedule'!$C$20,'Dockage Schedule'!$M$19,'Yield &amp; Quality'!O33&lt;'Dockage Schedule'!$C$21,'Dockage Schedule'!$M$20,'Yield &amp; Quality'!O33&lt;'Dockage Schedule'!$C$22,'Dockage Schedule'!$M$21,'Yield &amp; Quality'!O33&lt;'Dockage Schedule'!$C$23,'Dockage Schedule'!$M$22,'Yield &amp; Quality'!O33&lt;'Dockage Schedule'!$C$24,'Dockage Schedule'!$M$23,'Yield &amp; Quality'!O33&gt;='Dockage Schedule'!F39,'Dockage Schedule'!P39)</f>
        <v>-0.03</v>
      </c>
      <c r="Q38" s="66">
        <f>(('Yield &amp; Quality'!G33*((100-'Partial Returns'!G38)/100))*($C$3+L38))+($C$4*'Yield &amp; Quality'!AA33)</f>
        <v>659.59709744064389</v>
      </c>
      <c r="R38" s="7">
        <f>(('Yield &amp; Quality'!H33*((100-'Partial Returns'!H38)/100))*($C$3+M38))+($C$4*'Yield &amp; Quality'!AB33)</f>
        <v>806.6613463707024</v>
      </c>
      <c r="S38" s="7">
        <f>(('Yield &amp; Quality'!I33*((100-'Partial Returns'!I38)/100))*($C$3+N38))+($C$4*'Yield &amp; Quality'!AC33)</f>
        <v>1106.0102878557564</v>
      </c>
      <c r="T38" s="8">
        <f>(('Yield &amp; Quality'!J33*((100-'Partial Returns'!J38)/100))*($C$3+O38))+($C$4*'Yield &amp; Quality'!AD33)</f>
        <v>837.66763756916544</v>
      </c>
      <c r="U38" s="5"/>
      <c r="V38" s="66" cm="1">
        <f t="array" ref="V38">_xlfn.IFS('Yield &amp; Quality'!B33='Treatment Costs'!$A$3,'Treatment Costs'!$K$3,'Yield &amp; Quality'!B33='Treatment Costs'!$A$4,'Treatment Costs'!$K$4,'Yield &amp; Quality'!B33='Treatment Costs'!$A$5,'Treatment Costs'!$K$5,'Yield &amp; Quality'!B33='Treatment Costs'!$A$6,'Treatment Costs'!$K$6,'Yield &amp; Quality'!B33='Treatment Costs'!$A$7,'Treatment Costs'!$K$7,'Yield &amp; Quality'!B33='Treatment Costs'!$A$8,'Treatment Costs'!$K$8,'Yield &amp; Quality'!B33='Treatment Costs'!$A$9,'Treatment Costs'!$K$9,'Yield &amp; Quality'!B33='Treatment Costs'!$A$10,'Treatment Costs'!$K$10,'Yield &amp; Quality'!B33='Treatment Costs'!$A$11,'Treatment Costs'!$K$11,'Yield &amp; Quality'!B33='Treatment Costs'!$A$12,'Treatment Costs'!$K$12,'Yield &amp; Quality'!B33='Treatment Costs'!$A$13,'Treatment Costs'!$K$13,'Yield &amp; Quality'!B33='Treatment Costs'!$A$14,'Treatment Costs'!$K$14,'Yield &amp; Quality'!B33='Treatment Costs'!$A$15,'Treatment Costs'!$K$15,'Yield &amp; Quality'!B33='Treatment Costs'!$A$16,'Treatment Costs'!$K$16)</f>
        <v>170.64285714285714</v>
      </c>
      <c r="W38" s="7" cm="1">
        <f t="array" ref="W38">_xlfn.IFS('Yield &amp; Quality'!C33='Treatment Costs'!$A$3,'Treatment Costs'!$W$3,'Yield &amp; Quality'!C33='Treatment Costs'!$A$4,'Treatment Costs'!$W$4,'Yield &amp; Quality'!C33='Treatment Costs'!$A$5,'Treatment Costs'!$W$5,'Yield &amp; Quality'!C33='Treatment Costs'!$A$6,'Treatment Costs'!$W$6,'Yield &amp; Quality'!C33='Treatment Costs'!$A$7,'Treatment Costs'!$W$7,'Yield &amp; Quality'!C33='Treatment Costs'!$A$8,'Treatment Costs'!$W$8,'Yield &amp; Quality'!C33='Treatment Costs'!$A$9,'Treatment Costs'!$W$9,'Yield &amp; Quality'!C33='Treatment Costs'!$A$10,'Treatment Costs'!$W$10,'Yield &amp; Quality'!C33='Treatment Costs'!$A$11,'Treatment Costs'!$W$11,'Yield &amp; Quality'!C33='Treatment Costs'!$A$12,'Treatment Costs'!$W$12,'Yield &amp; Quality'!C33='Treatment Costs'!$A$13,'Treatment Costs'!$W$13,'Yield &amp; Quality'!C33='Treatment Costs'!$A$14,'Treatment Costs'!$W$14,'Yield &amp; Quality'!C33='Treatment Costs'!$A$15,'Treatment Costs'!$W$15,'Yield &amp; Quality'!C33='Treatment Costs'!$A$16,'Treatment Costs'!$W$16)</f>
        <v>110.26785714285714</v>
      </c>
      <c r="X38" s="7" cm="1">
        <f t="array" ref="X38">_xlfn.IFS('Yield &amp; Quality'!D33='Treatment Costs'!$A$3,'Treatment Costs'!$K$3,'Yield &amp; Quality'!D33='Treatment Costs'!$A$4,'Treatment Costs'!$K$4,'Yield &amp; Quality'!D33='Treatment Costs'!$A$5,'Treatment Costs'!$K$5,'Yield &amp; Quality'!D33='Treatment Costs'!$A$6,'Treatment Costs'!$K$6,'Yield &amp; Quality'!D33='Treatment Costs'!$A$7,'Treatment Costs'!$K$7,'Yield &amp; Quality'!D33='Treatment Costs'!$A$8,'Treatment Costs'!$K$8,'Yield &amp; Quality'!D33='Treatment Costs'!$A$9,'Treatment Costs'!$K$9,'Yield &amp; Quality'!D33='Treatment Costs'!$A$10,'Treatment Costs'!$K$10,'Yield &amp; Quality'!D33='Treatment Costs'!$A$11,'Treatment Costs'!$K$11,'Yield &amp; Quality'!D33='Treatment Costs'!$A$12,'Treatment Costs'!$K$12,'Yield &amp; Quality'!D33='Treatment Costs'!$A$13,'Treatment Costs'!$K$13,'Yield &amp; Quality'!D33='Treatment Costs'!$A$14,'Treatment Costs'!$K$14,'Yield &amp; Quality'!D33='Treatment Costs'!$A$15,'Treatment Costs'!$K$15,'Yield &amp; Quality'!D33='Treatment Costs'!$A$16,'Treatment Costs'!$K$16)</f>
        <v>160.29642857142858</v>
      </c>
      <c r="Y38" s="8" cm="1">
        <f t="array" ref="Y38">_xlfn.IFS('Yield &amp; Quality'!E33='Treatment Costs'!$A$3,'Treatment Costs'!$W$3,'Yield &amp; Quality'!E33='Treatment Costs'!$A$4,'Treatment Costs'!$W$4,'Yield &amp; Quality'!E33='Treatment Costs'!$A$5,'Treatment Costs'!$W$5,'Yield &amp; Quality'!E33='Treatment Costs'!$A$6,'Treatment Costs'!$W$6,'Yield &amp; Quality'!E33='Treatment Costs'!$A$7,'Treatment Costs'!$W$7,'Yield &amp; Quality'!E33='Treatment Costs'!$A$8,'Treatment Costs'!$W$8,'Yield &amp; Quality'!E33='Treatment Costs'!$A$9,'Treatment Costs'!$W$9,'Yield &amp; Quality'!E33='Treatment Costs'!$A$10,'Treatment Costs'!$W$10,'Yield &amp; Quality'!E33='Treatment Costs'!$A$11,'Treatment Costs'!$W$11,'Yield &amp; Quality'!E33='Treatment Costs'!$A$12,'Treatment Costs'!$W$12,'Yield &amp; Quality'!E33='Treatment Costs'!$A$13,'Treatment Costs'!$W$13,'Yield &amp; Quality'!E33='Treatment Costs'!$A$14,'Treatment Costs'!$W$14,'Yield &amp; Quality'!E33='Treatment Costs'!$A$15,'Treatment Costs'!$W$15,'Yield &amp; Quality'!E33='Treatment Costs'!$A$16,'Treatment Costs'!$W$16)</f>
        <v>98.436607142857142</v>
      </c>
      <c r="AA38" s="66">
        <f>(('Yield &amp; Quality'!G33*((100-'Partial Returns'!G38)/100))*($C$3+L38))+($C$4*'Yield &amp; Quality'!AA33)-V38</f>
        <v>488.95424029778678</v>
      </c>
      <c r="AB38" s="7">
        <f>(('Yield &amp; Quality'!H33*((100-'Partial Returns'!H38)/100))*($C$3+M38))+($C$4*'Yield &amp; Quality'!AB33)-W38</f>
        <v>696.39348922784529</v>
      </c>
      <c r="AC38" s="7">
        <f>(('Yield &amp; Quality'!I33*((100-'Partial Returns'!I38)/100))*($C$3+N38))+($C$4*'Yield &amp; Quality'!AC33)-X38</f>
        <v>945.71385928432778</v>
      </c>
      <c r="AD38" s="8">
        <f>(('Yield &amp; Quality'!J33*((100-'Partial Returns'!J38)/100))*($C$3+O38))+($C$4*'Yield &amp; Quality'!AD33)-Y38</f>
        <v>739.23103042630828</v>
      </c>
    </row>
    <row r="39" spans="1:30" x14ac:dyDescent="0.25">
      <c r="A39">
        <v>5.3</v>
      </c>
      <c r="B39" s="66">
        <f>($C$3*'Yield &amp; Quality'!G34)+($C$4*'Yield &amp; Quality'!AA34)</f>
        <v>785.64621882715369</v>
      </c>
      <c r="C39" s="7">
        <f>($C$3*'Yield &amp; Quality'!H34)+($C$4*'Yield &amp; Quality'!AB34)</f>
        <v>927.19526090519071</v>
      </c>
      <c r="D39" s="7">
        <f>($C$3*'Yield &amp; Quality'!I34)+($C$4*'Yield &amp; Quality'!AC34)</f>
        <v>1077.3562984113626</v>
      </c>
      <c r="E39" s="8">
        <f>($C$3*'Yield &amp; Quality'!J34)+($C$4*'Yield &amp; Quality'!AD34)</f>
        <v>984.96279749372491</v>
      </c>
      <c r="G39" s="61" cm="1">
        <f t="array" ref="G39">_xlfn.IFS('Yield &amp; Quality'!L34&lt;'Dockage Schedule'!$C$29,0,'Yield &amp; Quality'!L34&lt;'Dockage Schedule'!$C$30,'Dockage Schedule'!$M$29,'Yield &amp; Quality'!L34&lt;'Dockage Schedule'!$C$31,'Dockage Schedule'!$M$30,'Yield &amp; Quality'!L34&lt;'Dockage Schedule'!$C$32,'Dockage Schedule'!$M$31,'Yield &amp; Quality'!L34&lt;'Dockage Schedule'!$C$33,'Dockage Schedule'!$M$32,'Yield &amp; Quality'!L34&lt;'Dockage Schedule'!$C$34,'Dockage Schedule'!$M$33,'Yield &amp; Quality'!L34&lt;'Dockage Schedule'!$C$35,'Dockage Schedule'!$M$34,'Yield &amp; Quality'!L34&lt;'Dockage Schedule'!$C$36,'Dockage Schedule'!$M$35,'Yield &amp; Quality'!L34&lt;'Dockage Schedule'!$C$37,'Dockage Schedule'!$M$36,'Yield &amp; Quality'!L34&lt;'Dockage Schedule'!$C$38,'Dockage Schedule'!$M$37,'Yield &amp; Quality'!L34&lt;'Dockage Schedule'!$C$39,'Dockage Schedule'!$M$38,'Yield &amp; Quality'!L34&lt;'Dockage Schedule'!$C$40,'Dockage Schedule'!$M$39,'Yield &amp; Quality'!L34&lt;'Dockage Schedule'!$C$41,'Dockage Schedule'!$M$40,'Yield &amp; Quality'!L34&lt;'Dockage Schedule'!$C$42,'Dockage Schedule'!$M$41,'Yield &amp; Quality'!L34&lt;'Dockage Schedule'!$C$43,'Dockage Schedule'!$M$42,'Yield &amp; Quality'!L34&lt;'Dockage Schedule'!$C$44,'Dockage Schedule'!$M$43,'Yield &amp; Quality'!L34&lt;'Dockage Schedule'!$C$45,'Dockage Schedule'!$M$44,'Yield &amp; Quality'!L34&lt;'Dockage Schedule'!$C$46,'Dockage Schedule'!$M$45,'Yield &amp; Quality'!L34&lt;'Dockage Schedule'!$C$47,'Dockage Schedule'!$M$46,'Yield &amp; Quality'!L34&lt;'Dockage Schedule'!$C$48,'Dockage Schedule'!$M$47,'Yield &amp; Quality'!L34&lt;'Dockage Schedule'!$C$49,'Dockage Schedule'!M64,'Yield &amp; Quality'!L34&gt;='Dockage Schedule'!$C$49,'Dockage Schedule'!$M$49)</f>
        <v>0</v>
      </c>
      <c r="H39" cm="1">
        <f t="array" ref="H39">_xlfn.IFS('Yield &amp; Quality'!M34&lt;'Dockage Schedule'!$C$29,0,'Yield &amp; Quality'!M34&lt;'Dockage Schedule'!$C$30,'Dockage Schedule'!$M$29,'Yield &amp; Quality'!M34&lt;'Dockage Schedule'!$C$31,'Dockage Schedule'!$M$30,'Yield &amp; Quality'!M34&lt;'Dockage Schedule'!$C$32,'Dockage Schedule'!$M$31,'Yield &amp; Quality'!M34&lt;'Dockage Schedule'!$C$33,'Dockage Schedule'!$M$32,'Yield &amp; Quality'!M34&lt;'Dockage Schedule'!$C$34,'Dockage Schedule'!$M$33,'Yield &amp; Quality'!M34&lt;'Dockage Schedule'!$C$35,'Dockage Schedule'!$M$34,'Yield &amp; Quality'!M34&lt;'Dockage Schedule'!$C$36,'Dockage Schedule'!$M$35,'Yield &amp; Quality'!M34&lt;'Dockage Schedule'!$C$37,'Dockage Schedule'!$M$36,'Yield &amp; Quality'!M34&lt;'Dockage Schedule'!$C$38,'Dockage Schedule'!$M$37,'Yield &amp; Quality'!M34&lt;'Dockage Schedule'!$C$39,'Dockage Schedule'!$M$38,'Yield &amp; Quality'!M34&lt;'Dockage Schedule'!$C$40,'Dockage Schedule'!$M$39,'Yield &amp; Quality'!M34&lt;'Dockage Schedule'!$C$41,'Dockage Schedule'!$M$40,'Yield &amp; Quality'!M34&lt;'Dockage Schedule'!$C$42,'Dockage Schedule'!$M$41,'Yield &amp; Quality'!M34&lt;'Dockage Schedule'!$C$43,'Dockage Schedule'!$M$42,'Yield &amp; Quality'!M34&lt;'Dockage Schedule'!$C$44,'Dockage Schedule'!$M$43,'Yield &amp; Quality'!M34&lt;'Dockage Schedule'!$C$45,'Dockage Schedule'!$M$44,'Yield &amp; Quality'!M34&lt;'Dockage Schedule'!$C$46,'Dockage Schedule'!$M$45,'Yield &amp; Quality'!M34&lt;'Dockage Schedule'!$C$47,'Dockage Schedule'!$M$46,'Yield &amp; Quality'!M34&lt;'Dockage Schedule'!$C$48,'Dockage Schedule'!$M$47,'Yield &amp; Quality'!M34&lt;'Dockage Schedule'!$C$49,'Dockage Schedule'!N64,'Yield &amp; Quality'!M34&gt;='Dockage Schedule'!$C$49,'Dockage Schedule'!$M$49)</f>
        <v>0</v>
      </c>
      <c r="I39" cm="1">
        <f t="array" ref="I39">_xlfn.IFS('Yield &amp; Quality'!N34&lt;'Dockage Schedule'!$C$29,0,'Yield &amp; Quality'!N34&lt;'Dockage Schedule'!$C$30,'Dockage Schedule'!$M$29,'Yield &amp; Quality'!N34&lt;'Dockage Schedule'!$C$31,'Dockage Schedule'!$M$30,'Yield &amp; Quality'!N34&lt;'Dockage Schedule'!$C$32,'Dockage Schedule'!$M$31,'Yield &amp; Quality'!N34&lt;'Dockage Schedule'!$C$33,'Dockage Schedule'!$M$32,'Yield &amp; Quality'!N34&lt;'Dockage Schedule'!$C$34,'Dockage Schedule'!$M$33,'Yield &amp; Quality'!N34&lt;'Dockage Schedule'!$C$35,'Dockage Schedule'!$M$34,'Yield &amp; Quality'!N34&lt;'Dockage Schedule'!$C$36,'Dockage Schedule'!$M$35,'Yield &amp; Quality'!N34&lt;'Dockage Schedule'!$C$37,'Dockage Schedule'!$M$36,'Yield &amp; Quality'!N34&lt;'Dockage Schedule'!$C$38,'Dockage Schedule'!$M$37,'Yield &amp; Quality'!N34&lt;'Dockage Schedule'!$C$39,'Dockage Schedule'!$M$38,'Yield &amp; Quality'!N34&lt;'Dockage Schedule'!$C$40,'Dockage Schedule'!$M$39,'Yield &amp; Quality'!N34&lt;'Dockage Schedule'!$C$41,'Dockage Schedule'!$M$40,'Yield &amp; Quality'!N34&lt;'Dockage Schedule'!$C$42,'Dockage Schedule'!$M$41,'Yield &amp; Quality'!N34&lt;'Dockage Schedule'!$C$43,'Dockage Schedule'!$M$42,'Yield &amp; Quality'!N34&lt;'Dockage Schedule'!$C$44,'Dockage Schedule'!$M$43,'Yield &amp; Quality'!N34&lt;'Dockage Schedule'!$C$45,'Dockage Schedule'!$M$44,'Yield &amp; Quality'!N34&lt;'Dockage Schedule'!$C$46,'Dockage Schedule'!$M$45,'Yield &amp; Quality'!N34&lt;'Dockage Schedule'!$C$47,'Dockage Schedule'!$M$46,'Yield &amp; Quality'!N34&lt;'Dockage Schedule'!$C$48,'Dockage Schedule'!$M$47,'Yield &amp; Quality'!N34&lt;'Dockage Schedule'!$C$49,'Dockage Schedule'!O64,'Yield &amp; Quality'!N34&gt;='Dockage Schedule'!$C$49,'Dockage Schedule'!$M$49)</f>
        <v>0</v>
      </c>
      <c r="J39" s="62" cm="1">
        <f t="array" ref="J39">_xlfn.IFS('Yield &amp; Quality'!O34&lt;'Dockage Schedule'!$C$29,0,'Yield &amp; Quality'!O34&lt;'Dockage Schedule'!$C$30,'Dockage Schedule'!$M$29,'Yield &amp; Quality'!O34&lt;'Dockage Schedule'!$C$31,'Dockage Schedule'!$M$30,'Yield &amp; Quality'!O34&lt;'Dockage Schedule'!$C$32,'Dockage Schedule'!$M$31,'Yield &amp; Quality'!O34&lt;'Dockage Schedule'!$C$33,'Dockage Schedule'!$M$32,'Yield &amp; Quality'!O34&lt;'Dockage Schedule'!$C$34,'Dockage Schedule'!$M$33,'Yield &amp; Quality'!O34&lt;'Dockage Schedule'!$C$35,'Dockage Schedule'!$M$34,'Yield &amp; Quality'!O34&lt;'Dockage Schedule'!$C$36,'Dockage Schedule'!$M$35,'Yield &amp; Quality'!O34&lt;'Dockage Schedule'!$C$37,'Dockage Schedule'!$M$36,'Yield &amp; Quality'!O34&lt;'Dockage Schedule'!$C$38,'Dockage Schedule'!$M$37,'Yield &amp; Quality'!O34&lt;'Dockage Schedule'!$C$39,'Dockage Schedule'!$M$38,'Yield &amp; Quality'!O34&lt;'Dockage Schedule'!$C$40,'Dockage Schedule'!$M$39,'Yield &amp; Quality'!O34&lt;'Dockage Schedule'!$C$41,'Dockage Schedule'!$M$40,'Yield &amp; Quality'!O34&lt;'Dockage Schedule'!$C$42,'Dockage Schedule'!$M$41,'Yield &amp; Quality'!O34&lt;'Dockage Schedule'!$C$43,'Dockage Schedule'!$M$42,'Yield &amp; Quality'!O34&lt;'Dockage Schedule'!$C$44,'Dockage Schedule'!$M$43,'Yield &amp; Quality'!O34&lt;'Dockage Schedule'!$C$45,'Dockage Schedule'!$M$44,'Yield &amp; Quality'!O34&lt;'Dockage Schedule'!$C$46,'Dockage Schedule'!$M$45,'Yield &amp; Quality'!O34&lt;'Dockage Schedule'!$C$47,'Dockage Schedule'!$M$46,'Yield &amp; Quality'!O34&lt;'Dockage Schedule'!$C$48,'Dockage Schedule'!$M$47,'Yield &amp; Quality'!O34&lt;'Dockage Schedule'!$C$49,'Dockage Schedule'!P64,'Yield &amp; Quality'!O34&gt;='Dockage Schedule'!$C$49,'Dockage Schedule'!$M$49)</f>
        <v>0</v>
      </c>
      <c r="L39" s="67" cm="1">
        <f t="array" ref="L39">_xlfn.IFS('Yield &amp; Quality'!Q34&gt;='Dockage Schedule'!$P$4,'Dockage Schedule'!$AA$4,'Yield &amp; Quality'!Q34&gt;='Dockage Schedule'!$P$5,'Dockage Schedule'!$AA$5,'Yield &amp; Quality'!Q34&gt;='Dockage Schedule'!$P$6,'Dockage Schedule'!$AA$6,'Yield &amp; Quality'!Q34&gt;='Dockage Schedule'!$P$7,'Dockage Schedule'!$AA$7,'Yield &amp; Quality'!Q34&gt;='Dockage Schedule'!$P$8,'Dockage Schedule'!$AA$8,'Yield &amp; Quality'!Q34&gt;='Dockage Schedule'!$P$9,'Dockage Schedule'!$AA$9,'Yield &amp; Quality'!Q34&gt;='Dockage Schedule'!$P$10,'Dockage Schedule'!$AA$10,'Yield &amp; Quality'!Q34&gt;='Dockage Schedule'!$P$11,'Dockage Schedule'!$AA$11,'Yield &amp; Quality'!Q34&gt;='Dockage Schedule'!$P$12,'Dockage Schedule'!$AA$12,'Yield &amp; Quality'!Q34&gt;='Dockage Schedule'!$P$13,'Dockage Schedule'!$AA$13,'Yield &amp; Quality'!Q34&gt;='Dockage Schedule'!$P$14,'Dockage Schedule'!$AA$14,'Yield &amp; Quality'!Q34&gt;='Dockage Schedule'!$P$15,'Dockage Schedule'!$AA$15,'Yield &amp; Quality'!Q34&gt;='Dockage Schedule'!$P$16,'Dockage Schedule'!$AA$16,'Yield &amp; Quality'!Q34&gt;='Dockage Schedule'!$P$17,'Dockage Schedule'!$AA$17,'Yield &amp; Quality'!Q34&gt;='Dockage Schedule'!$P$18,'Dockage Schedule'!$AA$18,'Yield &amp; Quality'!Q34&gt;='Dockage Schedule'!$P$19,'Dockage Schedule'!$AA$19,'Yield &amp; Quality'!Q34&gt;='Dockage Schedule'!$P$20,'Dockage Schedule'!$AA$20,'Yield &amp; Quality'!Q34&gt;='Dockage Schedule'!$P$21,'Dockage Schedule'!$AA$21,'Yield &amp; Quality'!Q34&gt;='Dockage Schedule'!$P$22,'Dockage Schedule'!$AA$22,'Yield &amp; Quality'!Q34&gt;='Dockage Schedule'!$P$23,'Dockage Schedule'!$AA$23,'Yield &amp; Quality'!Q34&gt;='Dockage Schedule'!$P$24,'Dockage Schedule'!$AA$24,'Yield &amp; Quality'!Q34&gt;='Dockage Schedule'!$P$25,'Dockage Schedule'!$AA$25,'Yield &amp; Quality'!Q34&gt;='Dockage Schedule'!$P$26,'Dockage Schedule'!$AA$26,'Yield &amp; Quality'!Q34&gt;='Dockage Schedule'!$P$27,'Dockage Schedule'!$AA$27,'Yield &amp; Quality'!Q34&lt;'Dockage Schedule'!$P$27,'Dockage Schedule'!$AA$27)+_xlfn.IFS('Yield &amp; Quality'!V34&lt;'Dockage Schedule'!$AD$4,'Dockage Schedule'!$AN$3,'Yield &amp; Quality'!V34&lt;'Dockage Schedule'!$AD$5,'Dockage Schedule'!$AN$4,'Yield &amp; Quality'!V34&lt;'Dockage Schedule'!$AD$6,'Dockage Schedule'!$AN$5,'Yield &amp; Quality'!V34&lt;'Dockage Schedule'!$AD$7,'Dockage Schedule'!$AN$6,'Yield &amp; Quality'!V34&lt;'Dockage Schedule'!$AD$8,'Dockage Schedule'!$AN$7,'Yield &amp; Quality'!V34&lt;'Dockage Schedule'!$AD$9,'Dockage Schedule'!$AN$8,'Yield &amp; Quality'!V34&lt;'Dockage Schedule'!$AD$10,'Dockage Schedule'!$AN$9,'Yield &amp; Quality'!V34&lt;'Dockage Schedule'!$AD$11,'Dockage Schedule'!$AN$10,'Yield &amp; Quality'!V34&lt;'Dockage Schedule'!$AD$12,'Dockage Schedule'!$AN$11,'Yield &amp; Quality'!V34&lt;'Dockage Schedule'!$AD$13,'Dockage Schedule'!$AN$12,'Yield &amp; Quality'!V34&lt;'Dockage Schedule'!$AD$14,'Dockage Schedule'!$AN$13,'Yield &amp; Quality'!V34&lt;'Dockage Schedule'!$AD$15,'Dockage Schedule'!$AN$14,'Yield &amp; Quality'!V34&lt;'Dockage Schedule'!$AD$16,'Dockage Schedule'!$AN$15,'Yield &amp; Quality'!V34&lt;'Dockage Schedule'!$AD$17,'Dockage Schedule'!$AN$16,'Yield &amp; Quality'!V34&lt;'Dockage Schedule'!$AD$18,'Dockage Schedule'!$AN$17,'Yield &amp; Quality'!V34&lt;'Dockage Schedule'!$AD$19,'Dockage Schedule'!$AN$18,'Yield &amp; Quality'!V34&lt;'Dockage Schedule'!$AD$20,'Dockage Schedule'!$AN$19,'Yield &amp; Quality'!V34&lt;'Dockage Schedule'!$AD$21,'Dockage Schedule'!$AN$20,'Yield &amp; Quality'!V34&lt;'Dockage Schedule'!$AD$21,'Dockage Schedule'!$AN$22,'Yield &amp; Quality'!V34&lt;'Dockage Schedule'!$AD$22,'Dockage Schedule'!$AN$23,'Yield &amp; Quality'!V34&lt;'Dockage Schedule'!$AD$24,'Dockage Schedule'!$AN$24,'Yield &amp; Quality'!V34&lt;'Dockage Schedule'!$AD$25,'Dockage Schedule'!$AN$24,'Yield &amp; Quality'!V34&gt;='Dockage Schedule'!$AD$25,-500)-_xlfn.IFS('Yield &amp; Quality'!L34&lt;'Dockage Schedule'!$C$4,0,'Yield &amp; Quality'!L34&lt;'Dockage Schedule'!$C$5,'Dockage Schedule'!$M$4,'Yield &amp; Quality'!L34&lt;'Dockage Schedule'!$C$6,'Dockage Schedule'!$M$5,'Yield &amp; Quality'!L34&lt;'Dockage Schedule'!$C$6,'Dockage Schedule'!$M$7,'Yield &amp; Quality'!L34&lt;'Dockage Schedule'!$C$7,'Dockage Schedule'!$M$8,'Yield &amp; Quality'!L34&lt;'Dockage Schedule'!$C$8,'Dockage Schedule'!$M$9,'Yield &amp; Quality'!L34&lt;'Dockage Schedule'!$C$10,'Dockage Schedule'!$M$9,'Yield &amp; Quality'!L34&lt;'Dockage Schedule'!$C$10,'Dockage Schedule'!$M$11,'Yield &amp; Quality'!L34&lt;'Dockage Schedule'!$C$12,'Dockage Schedule'!$M$11,'Yield &amp; Quality'!L34&lt;'Dockage Schedule'!$C$13,'Dockage Schedule'!$M$12,'Yield &amp; Quality'!L34&lt;'Dockage Schedule'!$C$14,'Dockage Schedule'!$M$13,'Yield &amp; Quality'!L34&lt;'Dockage Schedule'!$C$15,'Dockage Schedule'!$M$14,'Yield &amp; Quality'!L34&lt;'Dockage Schedule'!$C$16,'Dockage Schedule'!$M$15,'Yield &amp; Quality'!L34&lt;'Dockage Schedule'!$C$17,'Dockage Schedule'!$M$16,'Yield &amp; Quality'!L34&lt;'Dockage Schedule'!$C$18,'Dockage Schedule'!$M$17,'Yield &amp; Quality'!L34&lt;'Dockage Schedule'!$C$19,'Dockage Schedule'!$M$18,'Yield &amp; Quality'!L34&lt;'Dockage Schedule'!$C$20,'Dockage Schedule'!$M$19,'Yield &amp; Quality'!L34&lt;'Dockage Schedule'!$C$21,'Dockage Schedule'!$M$20,'Yield &amp; Quality'!L34&lt;'Dockage Schedule'!$C$22,'Dockage Schedule'!$M$21,'Yield &amp; Quality'!L34&lt;'Dockage Schedule'!$C$23,'Dockage Schedule'!$M$22,'Yield &amp; Quality'!L34&lt;'Dockage Schedule'!$C$24,'Dockage Schedule'!$M$23,'Yield &amp; Quality'!L34&gt;='Dockage Schedule'!C40,'Dockage Schedule'!M40)</f>
        <v>-0.49</v>
      </c>
      <c r="M39" s="29" cm="1">
        <f t="array" ref="M39">_xlfn.IFS('Yield &amp; Quality'!R34&gt;='Dockage Schedule'!$P$4,'Dockage Schedule'!$AA$4,'Yield &amp; Quality'!R34&gt;='Dockage Schedule'!$P$5,'Dockage Schedule'!$AA$5,'Yield &amp; Quality'!R34&gt;='Dockage Schedule'!$P$6,'Dockage Schedule'!$AA$6,'Yield &amp; Quality'!R34&gt;='Dockage Schedule'!$P$7,'Dockage Schedule'!$AA$7,'Yield &amp; Quality'!R34&gt;='Dockage Schedule'!$P$8,'Dockage Schedule'!$AA$8,'Yield &amp; Quality'!R34&gt;='Dockage Schedule'!$P$9,'Dockage Schedule'!$AA$9,'Yield &amp; Quality'!R34&gt;='Dockage Schedule'!$P$10,'Dockage Schedule'!$AA$10,'Yield &amp; Quality'!R34&gt;='Dockage Schedule'!$P$11,'Dockage Schedule'!$AA$11,'Yield &amp; Quality'!R34&gt;='Dockage Schedule'!$P$12,'Dockage Schedule'!$AA$12,'Yield &amp; Quality'!R34&gt;='Dockage Schedule'!$P$13,'Dockage Schedule'!$AA$13,'Yield &amp; Quality'!R34&gt;='Dockage Schedule'!$P$14,'Dockage Schedule'!$AA$14,'Yield &amp; Quality'!R34&gt;='Dockage Schedule'!$P$15,'Dockage Schedule'!$AA$15,'Yield &amp; Quality'!R34&gt;='Dockage Schedule'!$P$16,'Dockage Schedule'!$AA$16,'Yield &amp; Quality'!R34&gt;='Dockage Schedule'!$P$17,'Dockage Schedule'!$AA$17,'Yield &amp; Quality'!R34&gt;='Dockage Schedule'!$P$18,'Dockage Schedule'!$AA$18,'Yield &amp; Quality'!R34&gt;='Dockage Schedule'!$P$19,'Dockage Schedule'!$AA$19,'Yield &amp; Quality'!R34&gt;='Dockage Schedule'!$P$20,'Dockage Schedule'!$AA$20,'Yield &amp; Quality'!R34&gt;='Dockage Schedule'!$P$21,'Dockage Schedule'!$AA$21,'Yield &amp; Quality'!R34&gt;='Dockage Schedule'!$P$22,'Dockage Schedule'!$AA$22,'Yield &amp; Quality'!R34&gt;='Dockage Schedule'!$P$23,'Dockage Schedule'!$AA$23,'Yield &amp; Quality'!R34&gt;='Dockage Schedule'!$P$24,'Dockage Schedule'!$AA$24,'Yield &amp; Quality'!R34&gt;='Dockage Schedule'!$P$25,'Dockage Schedule'!$AA$25,'Yield &amp; Quality'!R34&gt;='Dockage Schedule'!$P$26,'Dockage Schedule'!$AA$26,'Yield &amp; Quality'!R34&gt;='Dockage Schedule'!$P$27,'Dockage Schedule'!$AA$27,'Yield &amp; Quality'!R34&lt;'Dockage Schedule'!$P$27,'Dockage Schedule'!$AA$27)+_xlfn.IFS('Yield &amp; Quality'!W34&lt;'Dockage Schedule'!$AD$4,'Dockage Schedule'!$AN$3,'Yield &amp; Quality'!W34&lt;'Dockage Schedule'!$AD$5,'Dockage Schedule'!$AN$4,'Yield &amp; Quality'!W34&lt;'Dockage Schedule'!$AD$6,'Dockage Schedule'!$AN$5,'Yield &amp; Quality'!W34&lt;'Dockage Schedule'!$AD$7,'Dockage Schedule'!$AN$6,'Yield &amp; Quality'!W34&lt;'Dockage Schedule'!$AD$8,'Dockage Schedule'!$AN$7,'Yield &amp; Quality'!W34&lt;'Dockage Schedule'!$AD$9,'Dockage Schedule'!$AN$8,'Yield &amp; Quality'!W34&lt;'Dockage Schedule'!$AD$10,'Dockage Schedule'!$AN$9,'Yield &amp; Quality'!W34&lt;'Dockage Schedule'!$AD$11,'Dockage Schedule'!$AN$10,'Yield &amp; Quality'!W34&lt;'Dockage Schedule'!$AD$12,'Dockage Schedule'!$AN$11,'Yield &amp; Quality'!W34&lt;'Dockage Schedule'!$AD$13,'Dockage Schedule'!$AN$12,'Yield &amp; Quality'!W34&lt;'Dockage Schedule'!$AD$14,'Dockage Schedule'!$AN$13,'Yield &amp; Quality'!W34&lt;'Dockage Schedule'!$AD$15,'Dockage Schedule'!$AN$14,'Yield &amp; Quality'!W34&lt;'Dockage Schedule'!$AD$16,'Dockage Schedule'!$AN$15,'Yield &amp; Quality'!W34&lt;'Dockage Schedule'!$AD$17,'Dockage Schedule'!$AN$16,'Yield &amp; Quality'!W34&lt;'Dockage Schedule'!$AD$18,'Dockage Schedule'!$AN$17,'Yield &amp; Quality'!W34&lt;'Dockage Schedule'!$AD$19,'Dockage Schedule'!$AN$18,'Yield &amp; Quality'!W34&lt;'Dockage Schedule'!$AD$20,'Dockage Schedule'!$AN$19,'Yield &amp; Quality'!W34&lt;'Dockage Schedule'!$AD$21,'Dockage Schedule'!$AN$20,'Yield &amp; Quality'!W34&lt;'Dockage Schedule'!$AD$21,'Dockage Schedule'!$AN$22,'Yield &amp; Quality'!W34&lt;'Dockage Schedule'!$AD$22,'Dockage Schedule'!$AN$23,'Yield &amp; Quality'!W34&lt;'Dockage Schedule'!$AD$24,'Dockage Schedule'!$AN$24,'Yield &amp; Quality'!W34&lt;'Dockage Schedule'!$AD$25,'Dockage Schedule'!$AN$24,'Yield &amp; Quality'!W34&gt;='Dockage Schedule'!$AD$25,-500)-_xlfn.IFS('Yield &amp; Quality'!M34&lt;'Dockage Schedule'!$C$4,0,'Yield &amp; Quality'!M34&lt;'Dockage Schedule'!$C$5,'Dockage Schedule'!$M$4,'Yield &amp; Quality'!M34&lt;'Dockage Schedule'!$C$6,'Dockage Schedule'!$M$5,'Yield &amp; Quality'!M34&lt;'Dockage Schedule'!$C$6,'Dockage Schedule'!$M$7,'Yield &amp; Quality'!M34&lt;'Dockage Schedule'!$C$7,'Dockage Schedule'!$M$8,'Yield &amp; Quality'!M34&lt;'Dockage Schedule'!$C$8,'Dockage Schedule'!$M$9,'Yield &amp; Quality'!M34&lt;'Dockage Schedule'!$C$10,'Dockage Schedule'!$M$9,'Yield &amp; Quality'!M34&lt;'Dockage Schedule'!$C$10,'Dockage Schedule'!$M$11,'Yield &amp; Quality'!M34&lt;'Dockage Schedule'!$C$12,'Dockage Schedule'!$M$11,'Yield &amp; Quality'!M34&lt;'Dockage Schedule'!$C$13,'Dockage Schedule'!$M$12,'Yield &amp; Quality'!M34&lt;'Dockage Schedule'!$C$14,'Dockage Schedule'!$M$13,'Yield &amp; Quality'!M34&lt;'Dockage Schedule'!$C$15,'Dockage Schedule'!$M$14,'Yield &amp; Quality'!M34&lt;'Dockage Schedule'!$C$16,'Dockage Schedule'!$M$15,'Yield &amp; Quality'!M34&lt;'Dockage Schedule'!$C$17,'Dockage Schedule'!$M$16,'Yield &amp; Quality'!M34&lt;'Dockage Schedule'!$C$18,'Dockage Schedule'!$M$17,'Yield &amp; Quality'!M34&lt;'Dockage Schedule'!$C$19,'Dockage Schedule'!$M$18,'Yield &amp; Quality'!M34&lt;'Dockage Schedule'!$C$20,'Dockage Schedule'!$M$19,'Yield &amp; Quality'!M34&lt;'Dockage Schedule'!$C$21,'Dockage Schedule'!$M$20,'Yield &amp; Quality'!M34&lt;'Dockage Schedule'!$C$22,'Dockage Schedule'!$M$21,'Yield &amp; Quality'!M34&lt;'Dockage Schedule'!$C$23,'Dockage Schedule'!$M$22,'Yield &amp; Quality'!M34&lt;'Dockage Schedule'!$C$24,'Dockage Schedule'!$M$23,'Yield &amp; Quality'!M34&gt;='Dockage Schedule'!D40,'Dockage Schedule'!N40)</f>
        <v>-0.03</v>
      </c>
      <c r="N39" s="29" cm="1">
        <f t="array" ref="N39">_xlfn.IFS('Yield &amp; Quality'!S34&gt;='Dockage Schedule'!$P$4,'Dockage Schedule'!$AA$4,'Yield &amp; Quality'!S34&gt;='Dockage Schedule'!$P$5,'Dockage Schedule'!$AA$5,'Yield &amp; Quality'!S34&gt;='Dockage Schedule'!$P$6,'Dockage Schedule'!$AA$6,'Yield &amp; Quality'!S34&gt;='Dockage Schedule'!$P$7,'Dockage Schedule'!$AA$7,'Yield &amp; Quality'!S34&gt;='Dockage Schedule'!$P$8,'Dockage Schedule'!$AA$8,'Yield &amp; Quality'!S34&gt;='Dockage Schedule'!$P$9,'Dockage Schedule'!$AA$9,'Yield &amp; Quality'!S34&gt;='Dockage Schedule'!$P$10,'Dockage Schedule'!$AA$10,'Yield &amp; Quality'!S34&gt;='Dockage Schedule'!$P$11,'Dockage Schedule'!$AA$11,'Yield &amp; Quality'!S34&gt;='Dockage Schedule'!$P$12,'Dockage Schedule'!$AA$12,'Yield &amp; Quality'!S34&gt;='Dockage Schedule'!$P$13,'Dockage Schedule'!$AA$13,'Yield &amp; Quality'!S34&gt;='Dockage Schedule'!$P$14,'Dockage Schedule'!$AA$14,'Yield &amp; Quality'!S34&gt;='Dockage Schedule'!$P$15,'Dockage Schedule'!$AA$15,'Yield &amp; Quality'!S34&gt;='Dockage Schedule'!$P$16,'Dockage Schedule'!$AA$16,'Yield &amp; Quality'!S34&gt;='Dockage Schedule'!$P$17,'Dockage Schedule'!$AA$17,'Yield &amp; Quality'!S34&gt;='Dockage Schedule'!$P$18,'Dockage Schedule'!$AA$18,'Yield &amp; Quality'!S34&gt;='Dockage Schedule'!$P$19,'Dockage Schedule'!$AA$19,'Yield &amp; Quality'!S34&gt;='Dockage Schedule'!$P$20,'Dockage Schedule'!$AA$20,'Yield &amp; Quality'!S34&gt;='Dockage Schedule'!$P$21,'Dockage Schedule'!$AA$21,'Yield &amp; Quality'!S34&gt;='Dockage Schedule'!$P$22,'Dockage Schedule'!$AA$22,'Yield &amp; Quality'!S34&gt;='Dockage Schedule'!$P$23,'Dockage Schedule'!$AA$23,'Yield &amp; Quality'!S34&gt;='Dockage Schedule'!$P$24,'Dockage Schedule'!$AA$24,'Yield &amp; Quality'!S34&gt;='Dockage Schedule'!$P$25,'Dockage Schedule'!$AA$25,'Yield &amp; Quality'!S34&gt;='Dockage Schedule'!$P$26,'Dockage Schedule'!$AA$26,'Yield &amp; Quality'!S34&gt;='Dockage Schedule'!$P$27,'Dockage Schedule'!$AA$27,'Yield &amp; Quality'!S34&lt;'Dockage Schedule'!$P$27,'Dockage Schedule'!$AA$27)+_xlfn.IFS('Yield &amp; Quality'!X34&lt;'Dockage Schedule'!$AD$4,'Dockage Schedule'!$AN$3,'Yield &amp; Quality'!X34&lt;'Dockage Schedule'!$AD$5,'Dockage Schedule'!$AN$4,'Yield &amp; Quality'!X34&lt;'Dockage Schedule'!$AD$6,'Dockage Schedule'!$AN$5,'Yield &amp; Quality'!X34&lt;'Dockage Schedule'!$AD$7,'Dockage Schedule'!$AN$6,'Yield &amp; Quality'!X34&lt;'Dockage Schedule'!$AD$8,'Dockage Schedule'!$AN$7,'Yield &amp; Quality'!X34&lt;'Dockage Schedule'!$AD$9,'Dockage Schedule'!$AN$8,'Yield &amp; Quality'!X34&lt;'Dockage Schedule'!$AD$10,'Dockage Schedule'!$AN$9,'Yield &amp; Quality'!X34&lt;'Dockage Schedule'!$AD$11,'Dockage Schedule'!$AN$10,'Yield &amp; Quality'!X34&lt;'Dockage Schedule'!$AD$12,'Dockage Schedule'!$AN$11,'Yield &amp; Quality'!X34&lt;'Dockage Schedule'!$AD$13,'Dockage Schedule'!$AN$12,'Yield &amp; Quality'!X34&lt;'Dockage Schedule'!$AD$14,'Dockage Schedule'!$AN$13,'Yield &amp; Quality'!X34&lt;'Dockage Schedule'!$AD$15,'Dockage Schedule'!$AN$14,'Yield &amp; Quality'!X34&lt;'Dockage Schedule'!$AD$16,'Dockage Schedule'!$AN$15,'Yield &amp; Quality'!X34&lt;'Dockage Schedule'!$AD$17,'Dockage Schedule'!$AN$16,'Yield &amp; Quality'!X34&lt;'Dockage Schedule'!$AD$18,'Dockage Schedule'!$AN$17,'Yield &amp; Quality'!X34&lt;'Dockage Schedule'!$AD$19,'Dockage Schedule'!$AN$18,'Yield &amp; Quality'!X34&lt;'Dockage Schedule'!$AD$20,'Dockage Schedule'!$AN$19,'Yield &amp; Quality'!X34&lt;'Dockage Schedule'!$AD$21,'Dockage Schedule'!$AN$20,'Yield &amp; Quality'!X34&lt;'Dockage Schedule'!$AD$21,'Dockage Schedule'!$AN$22,'Yield &amp; Quality'!X34&lt;'Dockage Schedule'!$AD$22,'Dockage Schedule'!$AN$23,'Yield &amp; Quality'!X34&lt;'Dockage Schedule'!$AD$24,'Dockage Schedule'!$AN$24,'Yield &amp; Quality'!X34&lt;'Dockage Schedule'!$AD$25,'Dockage Schedule'!$AN$24,'Yield &amp; Quality'!X34&gt;='Dockage Schedule'!$AD$25,-500)-_xlfn.IFS('Yield &amp; Quality'!N34&lt;'Dockage Schedule'!$C$4,0,'Yield &amp; Quality'!N34&lt;'Dockage Schedule'!$C$5,'Dockage Schedule'!$M$4,'Yield &amp; Quality'!N34&lt;'Dockage Schedule'!$C$6,'Dockage Schedule'!$M$5,'Yield &amp; Quality'!N34&lt;'Dockage Schedule'!$C$6,'Dockage Schedule'!$M$7,'Yield &amp; Quality'!N34&lt;'Dockage Schedule'!$C$7,'Dockage Schedule'!$M$8,'Yield &amp; Quality'!N34&lt;'Dockage Schedule'!$C$8,'Dockage Schedule'!$M$9,'Yield &amp; Quality'!N34&lt;'Dockage Schedule'!$C$10,'Dockage Schedule'!$M$9,'Yield &amp; Quality'!N34&lt;'Dockage Schedule'!$C$10,'Dockage Schedule'!$M$11,'Yield &amp; Quality'!N34&lt;'Dockage Schedule'!$C$12,'Dockage Schedule'!$M$11,'Yield &amp; Quality'!N34&lt;'Dockage Schedule'!$C$13,'Dockage Schedule'!$M$12,'Yield &amp; Quality'!N34&lt;'Dockage Schedule'!$C$14,'Dockage Schedule'!$M$13,'Yield &amp; Quality'!N34&lt;'Dockage Schedule'!$C$15,'Dockage Schedule'!$M$14,'Yield &amp; Quality'!N34&lt;'Dockage Schedule'!$C$16,'Dockage Schedule'!$M$15,'Yield &amp; Quality'!N34&lt;'Dockage Schedule'!$C$17,'Dockage Schedule'!$M$16,'Yield &amp; Quality'!N34&lt;'Dockage Schedule'!$C$18,'Dockage Schedule'!$M$17,'Yield &amp; Quality'!N34&lt;'Dockage Schedule'!$C$19,'Dockage Schedule'!$M$18,'Yield &amp; Quality'!N34&lt;'Dockage Schedule'!$C$20,'Dockage Schedule'!$M$19,'Yield &amp; Quality'!N34&lt;'Dockage Schedule'!$C$21,'Dockage Schedule'!$M$20,'Yield &amp; Quality'!N34&lt;'Dockage Schedule'!$C$22,'Dockage Schedule'!$M$21,'Yield &amp; Quality'!N34&lt;'Dockage Schedule'!$C$23,'Dockage Schedule'!$M$22,'Yield &amp; Quality'!N34&lt;'Dockage Schedule'!$C$24,'Dockage Schedule'!$M$23,'Yield &amp; Quality'!N34&gt;='Dockage Schedule'!E40,'Dockage Schedule'!O40)</f>
        <v>-0.18</v>
      </c>
      <c r="O39" s="68" cm="1">
        <f t="array" ref="O39">_xlfn.IFS('Yield &amp; Quality'!T34&gt;='Dockage Schedule'!$P$4,'Dockage Schedule'!$AA$4,'Yield &amp; Quality'!T34&gt;='Dockage Schedule'!$P$5,'Dockage Schedule'!$AA$5,'Yield &amp; Quality'!T34&gt;='Dockage Schedule'!$P$6,'Dockage Schedule'!$AA$6,'Yield &amp; Quality'!T34&gt;='Dockage Schedule'!$P$7,'Dockage Schedule'!$AA$7,'Yield &amp; Quality'!T34&gt;='Dockage Schedule'!$P$8,'Dockage Schedule'!$AA$8,'Yield &amp; Quality'!T34&gt;='Dockage Schedule'!$P$9,'Dockage Schedule'!$AA$9,'Yield &amp; Quality'!T34&gt;='Dockage Schedule'!$P$10,'Dockage Schedule'!$AA$10,'Yield &amp; Quality'!T34&gt;='Dockage Schedule'!$P$11,'Dockage Schedule'!$AA$11,'Yield &amp; Quality'!T34&gt;='Dockage Schedule'!$P$12,'Dockage Schedule'!$AA$12,'Yield &amp; Quality'!T34&gt;='Dockage Schedule'!$P$13,'Dockage Schedule'!$AA$13,'Yield &amp; Quality'!T34&gt;='Dockage Schedule'!$P$14,'Dockage Schedule'!$AA$14,'Yield &amp; Quality'!T34&gt;='Dockage Schedule'!$P$15,'Dockage Schedule'!$AA$15,'Yield &amp; Quality'!T34&gt;='Dockage Schedule'!$P$16,'Dockage Schedule'!$AA$16,'Yield &amp; Quality'!T34&gt;='Dockage Schedule'!$P$17,'Dockage Schedule'!$AA$17,'Yield &amp; Quality'!T34&gt;='Dockage Schedule'!$P$18,'Dockage Schedule'!$AA$18,'Yield &amp; Quality'!T34&gt;='Dockage Schedule'!$P$19,'Dockage Schedule'!$AA$19,'Yield &amp; Quality'!T34&gt;='Dockage Schedule'!$P$20,'Dockage Schedule'!$AA$20,'Yield &amp; Quality'!T34&gt;='Dockage Schedule'!$P$21,'Dockage Schedule'!$AA$21,'Yield &amp; Quality'!T34&gt;='Dockage Schedule'!$P$22,'Dockage Schedule'!$AA$22,'Yield &amp; Quality'!T34&gt;='Dockage Schedule'!$P$23,'Dockage Schedule'!$AA$23,'Yield &amp; Quality'!T34&gt;='Dockage Schedule'!$P$24,'Dockage Schedule'!$AA$24,'Yield &amp; Quality'!T34&gt;='Dockage Schedule'!$P$25,'Dockage Schedule'!$AA$25,'Yield &amp; Quality'!T34&gt;='Dockage Schedule'!$P$26,'Dockage Schedule'!$AA$26,'Yield &amp; Quality'!T34&gt;='Dockage Schedule'!$P$27,'Dockage Schedule'!$AA$27,'Yield &amp; Quality'!T34&lt;'Dockage Schedule'!$P$27,'Dockage Schedule'!$AA$27)+_xlfn.IFS('Yield &amp; Quality'!Y34&lt;'Dockage Schedule'!$AD$4,'Dockage Schedule'!$AN$3,'Yield &amp; Quality'!Y34&lt;'Dockage Schedule'!$AD$5,'Dockage Schedule'!$AN$4,'Yield &amp; Quality'!Y34&lt;'Dockage Schedule'!$AD$6,'Dockage Schedule'!$AN$5,'Yield &amp; Quality'!Y34&lt;'Dockage Schedule'!$AD$7,'Dockage Schedule'!$AN$6,'Yield &amp; Quality'!Y34&lt;'Dockage Schedule'!$AD$8,'Dockage Schedule'!$AN$7,'Yield &amp; Quality'!Y34&lt;'Dockage Schedule'!$AD$9,'Dockage Schedule'!$AN$8,'Yield &amp; Quality'!Y34&lt;'Dockage Schedule'!$AD$10,'Dockage Schedule'!$AN$9,'Yield &amp; Quality'!Y34&lt;'Dockage Schedule'!$AD$11,'Dockage Schedule'!$AN$10,'Yield &amp; Quality'!Y34&lt;'Dockage Schedule'!$AD$12,'Dockage Schedule'!$AN$11,'Yield &amp; Quality'!Y34&lt;'Dockage Schedule'!$AD$13,'Dockage Schedule'!$AN$12,'Yield &amp; Quality'!Y34&lt;'Dockage Schedule'!$AD$14,'Dockage Schedule'!$AN$13,'Yield &amp; Quality'!Y34&lt;'Dockage Schedule'!$AD$15,'Dockage Schedule'!$AN$14,'Yield &amp; Quality'!Y34&lt;'Dockage Schedule'!$AD$16,'Dockage Schedule'!$AN$15,'Yield &amp; Quality'!Y34&lt;'Dockage Schedule'!$AD$17,'Dockage Schedule'!$AN$16,'Yield &amp; Quality'!Y34&lt;'Dockage Schedule'!$AD$18,'Dockage Schedule'!$AN$17,'Yield &amp; Quality'!Y34&lt;'Dockage Schedule'!$AD$19,'Dockage Schedule'!$AN$18,'Yield &amp; Quality'!Y34&lt;'Dockage Schedule'!$AD$20,'Dockage Schedule'!$AN$19,'Yield &amp; Quality'!Y34&lt;'Dockage Schedule'!$AD$21,'Dockage Schedule'!$AN$20,'Yield &amp; Quality'!Y34&lt;'Dockage Schedule'!$AD$21,'Dockage Schedule'!$AN$22,'Yield &amp; Quality'!Y34&lt;'Dockage Schedule'!$AD$22,'Dockage Schedule'!$AN$23,'Yield &amp; Quality'!Y34&lt;'Dockage Schedule'!$AD$24,'Dockage Schedule'!$AN$24,'Yield &amp; Quality'!Y34&lt;'Dockage Schedule'!$AD$25,'Dockage Schedule'!$AN$24,'Yield &amp; Quality'!Y34&gt;='Dockage Schedule'!$AD$25,-500)-_xlfn.IFS('Yield &amp; Quality'!O34&lt;'Dockage Schedule'!$C$4,0,'Yield &amp; Quality'!O34&lt;'Dockage Schedule'!$C$5,'Dockage Schedule'!$M$4,'Yield &amp; Quality'!O34&lt;'Dockage Schedule'!$C$6,'Dockage Schedule'!$M$5,'Yield &amp; Quality'!O34&lt;'Dockage Schedule'!$C$6,'Dockage Schedule'!$M$7,'Yield &amp; Quality'!O34&lt;'Dockage Schedule'!$C$7,'Dockage Schedule'!$M$8,'Yield &amp; Quality'!O34&lt;'Dockage Schedule'!$C$8,'Dockage Schedule'!$M$9,'Yield &amp; Quality'!O34&lt;'Dockage Schedule'!$C$10,'Dockage Schedule'!$M$9,'Yield &amp; Quality'!O34&lt;'Dockage Schedule'!$C$10,'Dockage Schedule'!$M$11,'Yield &amp; Quality'!O34&lt;'Dockage Schedule'!$C$12,'Dockage Schedule'!$M$11,'Yield &amp; Quality'!O34&lt;'Dockage Schedule'!$C$13,'Dockage Schedule'!$M$12,'Yield &amp; Quality'!O34&lt;'Dockage Schedule'!$C$14,'Dockage Schedule'!$M$13,'Yield &amp; Quality'!O34&lt;'Dockage Schedule'!$C$15,'Dockage Schedule'!$M$14,'Yield &amp; Quality'!O34&lt;'Dockage Schedule'!$C$16,'Dockage Schedule'!$M$15,'Yield &amp; Quality'!O34&lt;'Dockage Schedule'!$C$17,'Dockage Schedule'!$M$16,'Yield &amp; Quality'!O34&lt;'Dockage Schedule'!$C$18,'Dockage Schedule'!$M$17,'Yield &amp; Quality'!O34&lt;'Dockage Schedule'!$C$19,'Dockage Schedule'!$M$18,'Yield &amp; Quality'!O34&lt;'Dockage Schedule'!$C$20,'Dockage Schedule'!$M$19,'Yield &amp; Quality'!O34&lt;'Dockage Schedule'!$C$21,'Dockage Schedule'!$M$20,'Yield &amp; Quality'!O34&lt;'Dockage Schedule'!$C$22,'Dockage Schedule'!$M$21,'Yield &amp; Quality'!O34&lt;'Dockage Schedule'!$C$23,'Dockage Schedule'!$M$22,'Yield &amp; Quality'!O34&lt;'Dockage Schedule'!$C$24,'Dockage Schedule'!$M$23,'Yield &amp; Quality'!O34&gt;='Dockage Schedule'!F40,'Dockage Schedule'!P40)</f>
        <v>-0.03</v>
      </c>
      <c r="Q39" s="66">
        <f>(('Yield &amp; Quality'!G34*((100-'Partial Returns'!G39)/100))*($C$3+L39))+($C$4*'Yield &amp; Quality'!AA34)</f>
        <v>752.34719366425372</v>
      </c>
      <c r="R39" s="7">
        <f>(('Yield &amp; Quality'!H34*((100-'Partial Returns'!H39)/100))*($C$3+M39))+($C$4*'Yield &amp; Quality'!AB34)</f>
        <v>924.19510597019075</v>
      </c>
      <c r="S39" s="7">
        <f>(('Yield &amp; Quality'!I34*((100-'Partial Returns'!I39)/100))*($C$3+N39))+($C$4*'Yield &amp; Quality'!AC34)</f>
        <v>1058.1635357373625</v>
      </c>
      <c r="T39" s="8">
        <f>(('Yield &amp; Quality'!J34*((100-'Partial Returns'!J39)/100))*($C$3+O39))+($C$4*'Yield &amp; Quality'!AD34)</f>
        <v>981.77874650672481</v>
      </c>
      <c r="U39" s="5"/>
      <c r="V39" s="66" cm="1">
        <f t="array" ref="V39">_xlfn.IFS('Yield &amp; Quality'!B34='Treatment Costs'!$A$3,'Treatment Costs'!$K$3,'Yield &amp; Quality'!B34='Treatment Costs'!$A$4,'Treatment Costs'!$K$4,'Yield &amp; Quality'!B34='Treatment Costs'!$A$5,'Treatment Costs'!$K$5,'Yield &amp; Quality'!B34='Treatment Costs'!$A$6,'Treatment Costs'!$K$6,'Yield &amp; Quality'!B34='Treatment Costs'!$A$7,'Treatment Costs'!$K$7,'Yield &amp; Quality'!B34='Treatment Costs'!$A$8,'Treatment Costs'!$K$8,'Yield &amp; Quality'!B34='Treatment Costs'!$A$9,'Treatment Costs'!$K$9,'Yield &amp; Quality'!B34='Treatment Costs'!$A$10,'Treatment Costs'!$K$10,'Yield &amp; Quality'!B34='Treatment Costs'!$A$11,'Treatment Costs'!$K$11,'Yield &amp; Quality'!B34='Treatment Costs'!$A$12,'Treatment Costs'!$K$12,'Yield &amp; Quality'!B34='Treatment Costs'!$A$13,'Treatment Costs'!$K$13,'Yield &amp; Quality'!B34='Treatment Costs'!$A$14,'Treatment Costs'!$K$14,'Yield &amp; Quality'!B34='Treatment Costs'!$A$15,'Treatment Costs'!$K$15,'Yield &amp; Quality'!B34='Treatment Costs'!$A$16,'Treatment Costs'!$K$16)</f>
        <v>179.54642857142858</v>
      </c>
      <c r="W39" s="7" cm="1">
        <f t="array" ref="W39">_xlfn.IFS('Yield &amp; Quality'!C34='Treatment Costs'!$A$3,'Treatment Costs'!$W$3,'Yield &amp; Quality'!C34='Treatment Costs'!$A$4,'Treatment Costs'!$W$4,'Yield &amp; Quality'!C34='Treatment Costs'!$A$5,'Treatment Costs'!$W$5,'Yield &amp; Quality'!C34='Treatment Costs'!$A$6,'Treatment Costs'!$W$6,'Yield &amp; Quality'!C34='Treatment Costs'!$A$7,'Treatment Costs'!$W$7,'Yield &amp; Quality'!C34='Treatment Costs'!$A$8,'Treatment Costs'!$W$8,'Yield &amp; Quality'!C34='Treatment Costs'!$A$9,'Treatment Costs'!$W$9,'Yield &amp; Quality'!C34='Treatment Costs'!$A$10,'Treatment Costs'!$W$10,'Yield &amp; Quality'!C34='Treatment Costs'!$A$11,'Treatment Costs'!$W$11,'Yield &amp; Quality'!C34='Treatment Costs'!$A$12,'Treatment Costs'!$W$12,'Yield &amp; Quality'!C34='Treatment Costs'!$A$13,'Treatment Costs'!$W$13,'Yield &amp; Quality'!C34='Treatment Costs'!$A$14,'Treatment Costs'!$W$14,'Yield &amp; Quality'!C34='Treatment Costs'!$A$15,'Treatment Costs'!$W$15,'Yield &amp; Quality'!C34='Treatment Costs'!$A$16,'Treatment Costs'!$W$16)</f>
        <v>162.07767857142858</v>
      </c>
      <c r="X39" s="7" cm="1">
        <f t="array" ref="X39">_xlfn.IFS('Yield &amp; Quality'!D34='Treatment Costs'!$A$3,'Treatment Costs'!$K$3,'Yield &amp; Quality'!D34='Treatment Costs'!$A$4,'Treatment Costs'!$K$4,'Yield &amp; Quality'!D34='Treatment Costs'!$A$5,'Treatment Costs'!$K$5,'Yield &amp; Quality'!D34='Treatment Costs'!$A$6,'Treatment Costs'!$K$6,'Yield &amp; Quality'!D34='Treatment Costs'!$A$7,'Treatment Costs'!$K$7,'Yield &amp; Quality'!D34='Treatment Costs'!$A$8,'Treatment Costs'!$K$8,'Yield &amp; Quality'!D34='Treatment Costs'!$A$9,'Treatment Costs'!$K$9,'Yield &amp; Quality'!D34='Treatment Costs'!$A$10,'Treatment Costs'!$K$10,'Yield &amp; Quality'!D34='Treatment Costs'!$A$11,'Treatment Costs'!$K$11,'Yield &amp; Quality'!D34='Treatment Costs'!$A$12,'Treatment Costs'!$K$12,'Yield &amp; Quality'!D34='Treatment Costs'!$A$13,'Treatment Costs'!$K$13,'Yield &amp; Quality'!D34='Treatment Costs'!$A$14,'Treatment Costs'!$K$14,'Yield &amp; Quality'!D34='Treatment Costs'!$A$15,'Treatment Costs'!$K$15,'Yield &amp; Quality'!D34='Treatment Costs'!$A$16,'Treatment Costs'!$K$16)</f>
        <v>102.18660714285714</v>
      </c>
      <c r="Y39" s="8" cm="1">
        <f t="array" ref="Y39">_xlfn.IFS('Yield &amp; Quality'!E34='Treatment Costs'!$A$3,'Treatment Costs'!$W$3,'Yield &amp; Quality'!E34='Treatment Costs'!$A$4,'Treatment Costs'!$W$4,'Yield &amp; Quality'!E34='Treatment Costs'!$A$5,'Treatment Costs'!$W$5,'Yield &amp; Quality'!E34='Treatment Costs'!$A$6,'Treatment Costs'!$W$6,'Yield &amp; Quality'!E34='Treatment Costs'!$A$7,'Treatment Costs'!$W$7,'Yield &amp; Quality'!E34='Treatment Costs'!$A$8,'Treatment Costs'!$W$8,'Yield &amp; Quality'!E34='Treatment Costs'!$A$9,'Treatment Costs'!$W$9,'Yield &amp; Quality'!E34='Treatment Costs'!$A$10,'Treatment Costs'!$W$10,'Yield &amp; Quality'!E34='Treatment Costs'!$A$11,'Treatment Costs'!$W$11,'Yield &amp; Quality'!E34='Treatment Costs'!$A$12,'Treatment Costs'!$W$12,'Yield &amp; Quality'!E34='Treatment Costs'!$A$13,'Treatment Costs'!$W$13,'Yield &amp; Quality'!E34='Treatment Costs'!$A$14,'Treatment Costs'!$W$14,'Yield &amp; Quality'!E34='Treatment Costs'!$A$15,'Treatment Costs'!$W$15,'Yield &amp; Quality'!E34='Treatment Costs'!$A$16,'Treatment Costs'!$W$16)</f>
        <v>167.54642857142858</v>
      </c>
      <c r="AA39" s="66">
        <f>(('Yield &amp; Quality'!G34*((100-'Partial Returns'!G39)/100))*($C$3+L39))+($C$4*'Yield &amp; Quality'!AA34)-V39</f>
        <v>572.80076509282515</v>
      </c>
      <c r="AB39" s="7">
        <f>(('Yield &amp; Quality'!H34*((100-'Partial Returns'!H39)/100))*($C$3+M39))+($C$4*'Yield &amp; Quality'!AB34)-W39</f>
        <v>762.11742739876217</v>
      </c>
      <c r="AC39" s="7">
        <f>(('Yield &amp; Quality'!I34*((100-'Partial Returns'!I39)/100))*($C$3+N39))+($C$4*'Yield &amp; Quality'!AC34)-X39</f>
        <v>955.97692859450535</v>
      </c>
      <c r="AD39" s="8">
        <f>(('Yield &amp; Quality'!J34*((100-'Partial Returns'!J39)/100))*($C$3+O39))+($C$4*'Yield &amp; Quality'!AD34)-Y39</f>
        <v>814.23231793529624</v>
      </c>
    </row>
    <row r="40" spans="1:30" x14ac:dyDescent="0.25">
      <c r="A40">
        <v>5.4</v>
      </c>
      <c r="B40" s="66">
        <f>($C$3*'Yield &amp; Quality'!G35)+($C$4*'Yield &amp; Quality'!AA35)</f>
        <v>594.91378936473575</v>
      </c>
      <c r="C40" s="7">
        <f>($C$3*'Yield &amp; Quality'!H35)+($C$4*'Yield &amp; Quality'!AB35)</f>
        <v>859.2154097885159</v>
      </c>
      <c r="D40" s="7">
        <f>($C$3*'Yield &amp; Quality'!I35)+($C$4*'Yield &amp; Quality'!AC35)</f>
        <v>934.49009894897631</v>
      </c>
      <c r="E40" s="8">
        <f>($C$3*'Yield &amp; Quality'!J35)+($C$4*'Yield &amp; Quality'!AD35)</f>
        <v>1014.0021164037248</v>
      </c>
      <c r="G40" s="61" cm="1">
        <f t="array" ref="G40">_xlfn.IFS('Yield &amp; Quality'!L35&lt;'Dockage Schedule'!$C$29,0,'Yield &amp; Quality'!L35&lt;'Dockage Schedule'!$C$30,'Dockage Schedule'!$M$29,'Yield &amp; Quality'!L35&lt;'Dockage Schedule'!$C$31,'Dockage Schedule'!$M$30,'Yield &amp; Quality'!L35&lt;'Dockage Schedule'!$C$32,'Dockage Schedule'!$M$31,'Yield &amp; Quality'!L35&lt;'Dockage Schedule'!$C$33,'Dockage Schedule'!$M$32,'Yield &amp; Quality'!L35&lt;'Dockage Schedule'!$C$34,'Dockage Schedule'!$M$33,'Yield &amp; Quality'!L35&lt;'Dockage Schedule'!$C$35,'Dockage Schedule'!$M$34,'Yield &amp; Quality'!L35&lt;'Dockage Schedule'!$C$36,'Dockage Schedule'!$M$35,'Yield &amp; Quality'!L35&lt;'Dockage Schedule'!$C$37,'Dockage Schedule'!$M$36,'Yield &amp; Quality'!L35&lt;'Dockage Schedule'!$C$38,'Dockage Schedule'!$M$37,'Yield &amp; Quality'!L35&lt;'Dockage Schedule'!$C$39,'Dockage Schedule'!$M$38,'Yield &amp; Quality'!L35&lt;'Dockage Schedule'!$C$40,'Dockage Schedule'!$M$39,'Yield &amp; Quality'!L35&lt;'Dockage Schedule'!$C$41,'Dockage Schedule'!$M$40,'Yield &amp; Quality'!L35&lt;'Dockage Schedule'!$C$42,'Dockage Schedule'!$M$41,'Yield &amp; Quality'!L35&lt;'Dockage Schedule'!$C$43,'Dockage Schedule'!$M$42,'Yield &amp; Quality'!L35&lt;'Dockage Schedule'!$C$44,'Dockage Schedule'!$M$43,'Yield &amp; Quality'!L35&lt;'Dockage Schedule'!$C$45,'Dockage Schedule'!$M$44,'Yield &amp; Quality'!L35&lt;'Dockage Schedule'!$C$46,'Dockage Schedule'!$M$45,'Yield &amp; Quality'!L35&lt;'Dockage Schedule'!$C$47,'Dockage Schedule'!$M$46,'Yield &amp; Quality'!L35&lt;'Dockage Schedule'!$C$48,'Dockage Schedule'!$M$47,'Yield &amp; Quality'!L35&lt;'Dockage Schedule'!$C$49,'Dockage Schedule'!M65,'Yield &amp; Quality'!L35&gt;='Dockage Schedule'!$C$49,'Dockage Schedule'!$M$49)</f>
        <v>0</v>
      </c>
      <c r="H40" cm="1">
        <f t="array" ref="H40">_xlfn.IFS('Yield &amp; Quality'!M35&lt;'Dockage Schedule'!$C$29,0,'Yield &amp; Quality'!M35&lt;'Dockage Schedule'!$C$30,'Dockage Schedule'!$M$29,'Yield &amp; Quality'!M35&lt;'Dockage Schedule'!$C$31,'Dockage Schedule'!$M$30,'Yield &amp; Quality'!M35&lt;'Dockage Schedule'!$C$32,'Dockage Schedule'!$M$31,'Yield &amp; Quality'!M35&lt;'Dockage Schedule'!$C$33,'Dockage Schedule'!$M$32,'Yield &amp; Quality'!M35&lt;'Dockage Schedule'!$C$34,'Dockage Schedule'!$M$33,'Yield &amp; Quality'!M35&lt;'Dockage Schedule'!$C$35,'Dockage Schedule'!$M$34,'Yield &amp; Quality'!M35&lt;'Dockage Schedule'!$C$36,'Dockage Schedule'!$M$35,'Yield &amp; Quality'!M35&lt;'Dockage Schedule'!$C$37,'Dockage Schedule'!$M$36,'Yield &amp; Quality'!M35&lt;'Dockage Schedule'!$C$38,'Dockage Schedule'!$M$37,'Yield &amp; Quality'!M35&lt;'Dockage Schedule'!$C$39,'Dockage Schedule'!$M$38,'Yield &amp; Quality'!M35&lt;'Dockage Schedule'!$C$40,'Dockage Schedule'!$M$39,'Yield &amp; Quality'!M35&lt;'Dockage Schedule'!$C$41,'Dockage Schedule'!$M$40,'Yield &amp; Quality'!M35&lt;'Dockage Schedule'!$C$42,'Dockage Schedule'!$M$41,'Yield &amp; Quality'!M35&lt;'Dockage Schedule'!$C$43,'Dockage Schedule'!$M$42,'Yield &amp; Quality'!M35&lt;'Dockage Schedule'!$C$44,'Dockage Schedule'!$M$43,'Yield &amp; Quality'!M35&lt;'Dockage Schedule'!$C$45,'Dockage Schedule'!$M$44,'Yield &amp; Quality'!M35&lt;'Dockage Schedule'!$C$46,'Dockage Schedule'!$M$45,'Yield &amp; Quality'!M35&lt;'Dockage Schedule'!$C$47,'Dockage Schedule'!$M$46,'Yield &amp; Quality'!M35&lt;'Dockage Schedule'!$C$48,'Dockage Schedule'!$M$47,'Yield &amp; Quality'!M35&lt;'Dockage Schedule'!$C$49,'Dockage Schedule'!N65,'Yield &amp; Quality'!M35&gt;='Dockage Schedule'!$C$49,'Dockage Schedule'!$M$49)</f>
        <v>0</v>
      </c>
      <c r="I40" cm="1">
        <f t="array" ref="I40">_xlfn.IFS('Yield &amp; Quality'!N35&lt;'Dockage Schedule'!$C$29,0,'Yield &amp; Quality'!N35&lt;'Dockage Schedule'!$C$30,'Dockage Schedule'!$M$29,'Yield &amp; Quality'!N35&lt;'Dockage Schedule'!$C$31,'Dockage Schedule'!$M$30,'Yield &amp; Quality'!N35&lt;'Dockage Schedule'!$C$32,'Dockage Schedule'!$M$31,'Yield &amp; Quality'!N35&lt;'Dockage Schedule'!$C$33,'Dockage Schedule'!$M$32,'Yield &amp; Quality'!N35&lt;'Dockage Schedule'!$C$34,'Dockage Schedule'!$M$33,'Yield &amp; Quality'!N35&lt;'Dockage Schedule'!$C$35,'Dockage Schedule'!$M$34,'Yield &amp; Quality'!N35&lt;'Dockage Schedule'!$C$36,'Dockage Schedule'!$M$35,'Yield &amp; Quality'!N35&lt;'Dockage Schedule'!$C$37,'Dockage Schedule'!$M$36,'Yield &amp; Quality'!N35&lt;'Dockage Schedule'!$C$38,'Dockage Schedule'!$M$37,'Yield &amp; Quality'!N35&lt;'Dockage Schedule'!$C$39,'Dockage Schedule'!$M$38,'Yield &amp; Quality'!N35&lt;'Dockage Schedule'!$C$40,'Dockage Schedule'!$M$39,'Yield &amp; Quality'!N35&lt;'Dockage Schedule'!$C$41,'Dockage Schedule'!$M$40,'Yield &amp; Quality'!N35&lt;'Dockage Schedule'!$C$42,'Dockage Schedule'!$M$41,'Yield &amp; Quality'!N35&lt;'Dockage Schedule'!$C$43,'Dockage Schedule'!$M$42,'Yield &amp; Quality'!N35&lt;'Dockage Schedule'!$C$44,'Dockage Schedule'!$M$43,'Yield &amp; Quality'!N35&lt;'Dockage Schedule'!$C$45,'Dockage Schedule'!$M$44,'Yield &amp; Quality'!N35&lt;'Dockage Schedule'!$C$46,'Dockage Schedule'!$M$45,'Yield &amp; Quality'!N35&lt;'Dockage Schedule'!$C$47,'Dockage Schedule'!$M$46,'Yield &amp; Quality'!N35&lt;'Dockage Schedule'!$C$48,'Dockage Schedule'!$M$47,'Yield &amp; Quality'!N35&lt;'Dockage Schedule'!$C$49,'Dockage Schedule'!O65,'Yield &amp; Quality'!N35&gt;='Dockage Schedule'!$C$49,'Dockage Schedule'!$M$49)</f>
        <v>0</v>
      </c>
      <c r="J40" s="62" cm="1">
        <f t="array" ref="J40">_xlfn.IFS('Yield &amp; Quality'!O35&lt;'Dockage Schedule'!$C$29,0,'Yield &amp; Quality'!O35&lt;'Dockage Schedule'!$C$30,'Dockage Schedule'!$M$29,'Yield &amp; Quality'!O35&lt;'Dockage Schedule'!$C$31,'Dockage Schedule'!$M$30,'Yield &amp; Quality'!O35&lt;'Dockage Schedule'!$C$32,'Dockage Schedule'!$M$31,'Yield &amp; Quality'!O35&lt;'Dockage Schedule'!$C$33,'Dockage Schedule'!$M$32,'Yield &amp; Quality'!O35&lt;'Dockage Schedule'!$C$34,'Dockage Schedule'!$M$33,'Yield &amp; Quality'!O35&lt;'Dockage Schedule'!$C$35,'Dockage Schedule'!$M$34,'Yield &amp; Quality'!O35&lt;'Dockage Schedule'!$C$36,'Dockage Schedule'!$M$35,'Yield &amp; Quality'!O35&lt;'Dockage Schedule'!$C$37,'Dockage Schedule'!$M$36,'Yield &amp; Quality'!O35&lt;'Dockage Schedule'!$C$38,'Dockage Schedule'!$M$37,'Yield &amp; Quality'!O35&lt;'Dockage Schedule'!$C$39,'Dockage Schedule'!$M$38,'Yield &amp; Quality'!O35&lt;'Dockage Schedule'!$C$40,'Dockage Schedule'!$M$39,'Yield &amp; Quality'!O35&lt;'Dockage Schedule'!$C$41,'Dockage Schedule'!$M$40,'Yield &amp; Quality'!O35&lt;'Dockage Schedule'!$C$42,'Dockage Schedule'!$M$41,'Yield &amp; Quality'!O35&lt;'Dockage Schedule'!$C$43,'Dockage Schedule'!$M$42,'Yield &amp; Quality'!O35&lt;'Dockage Schedule'!$C$44,'Dockage Schedule'!$M$43,'Yield &amp; Quality'!O35&lt;'Dockage Schedule'!$C$45,'Dockage Schedule'!$M$44,'Yield &amp; Quality'!O35&lt;'Dockage Schedule'!$C$46,'Dockage Schedule'!$M$45,'Yield &amp; Quality'!O35&lt;'Dockage Schedule'!$C$47,'Dockage Schedule'!$M$46,'Yield &amp; Quality'!O35&lt;'Dockage Schedule'!$C$48,'Dockage Schedule'!$M$47,'Yield &amp; Quality'!O35&lt;'Dockage Schedule'!$C$49,'Dockage Schedule'!P65,'Yield &amp; Quality'!O35&gt;='Dockage Schedule'!$C$49,'Dockage Schedule'!$M$49)</f>
        <v>0</v>
      </c>
      <c r="L40" s="67" cm="1">
        <f t="array" ref="L40">_xlfn.IFS('Yield &amp; Quality'!Q35&gt;='Dockage Schedule'!$P$4,'Dockage Schedule'!$AA$4,'Yield &amp; Quality'!Q35&gt;='Dockage Schedule'!$P$5,'Dockage Schedule'!$AA$5,'Yield &amp; Quality'!Q35&gt;='Dockage Schedule'!$P$6,'Dockage Schedule'!$AA$6,'Yield &amp; Quality'!Q35&gt;='Dockage Schedule'!$P$7,'Dockage Schedule'!$AA$7,'Yield &amp; Quality'!Q35&gt;='Dockage Schedule'!$P$8,'Dockage Schedule'!$AA$8,'Yield &amp; Quality'!Q35&gt;='Dockage Schedule'!$P$9,'Dockage Schedule'!$AA$9,'Yield &amp; Quality'!Q35&gt;='Dockage Schedule'!$P$10,'Dockage Schedule'!$AA$10,'Yield &amp; Quality'!Q35&gt;='Dockage Schedule'!$P$11,'Dockage Schedule'!$AA$11,'Yield &amp; Quality'!Q35&gt;='Dockage Schedule'!$P$12,'Dockage Schedule'!$AA$12,'Yield &amp; Quality'!Q35&gt;='Dockage Schedule'!$P$13,'Dockage Schedule'!$AA$13,'Yield &amp; Quality'!Q35&gt;='Dockage Schedule'!$P$14,'Dockage Schedule'!$AA$14,'Yield &amp; Quality'!Q35&gt;='Dockage Schedule'!$P$15,'Dockage Schedule'!$AA$15,'Yield &amp; Quality'!Q35&gt;='Dockage Schedule'!$P$16,'Dockage Schedule'!$AA$16,'Yield &amp; Quality'!Q35&gt;='Dockage Schedule'!$P$17,'Dockage Schedule'!$AA$17,'Yield &amp; Quality'!Q35&gt;='Dockage Schedule'!$P$18,'Dockage Schedule'!$AA$18,'Yield &amp; Quality'!Q35&gt;='Dockage Schedule'!$P$19,'Dockage Schedule'!$AA$19,'Yield &amp; Quality'!Q35&gt;='Dockage Schedule'!$P$20,'Dockage Schedule'!$AA$20,'Yield &amp; Quality'!Q35&gt;='Dockage Schedule'!$P$21,'Dockage Schedule'!$AA$21,'Yield &amp; Quality'!Q35&gt;='Dockage Schedule'!$P$22,'Dockage Schedule'!$AA$22,'Yield &amp; Quality'!Q35&gt;='Dockage Schedule'!$P$23,'Dockage Schedule'!$AA$23,'Yield &amp; Quality'!Q35&gt;='Dockage Schedule'!$P$24,'Dockage Schedule'!$AA$24,'Yield &amp; Quality'!Q35&gt;='Dockage Schedule'!$P$25,'Dockage Schedule'!$AA$25,'Yield &amp; Quality'!Q35&gt;='Dockage Schedule'!$P$26,'Dockage Schedule'!$AA$26,'Yield &amp; Quality'!Q35&gt;='Dockage Schedule'!$P$27,'Dockage Schedule'!$AA$27,'Yield &amp; Quality'!Q35&lt;'Dockage Schedule'!$P$27,'Dockage Schedule'!$AA$27)+_xlfn.IFS('Yield &amp; Quality'!V35&lt;'Dockage Schedule'!$AD$4,'Dockage Schedule'!$AN$3,'Yield &amp; Quality'!V35&lt;'Dockage Schedule'!$AD$5,'Dockage Schedule'!$AN$4,'Yield &amp; Quality'!V35&lt;'Dockage Schedule'!$AD$6,'Dockage Schedule'!$AN$5,'Yield &amp; Quality'!V35&lt;'Dockage Schedule'!$AD$7,'Dockage Schedule'!$AN$6,'Yield &amp; Quality'!V35&lt;'Dockage Schedule'!$AD$8,'Dockage Schedule'!$AN$7,'Yield &amp; Quality'!V35&lt;'Dockage Schedule'!$AD$9,'Dockage Schedule'!$AN$8,'Yield &amp; Quality'!V35&lt;'Dockage Schedule'!$AD$10,'Dockage Schedule'!$AN$9,'Yield &amp; Quality'!V35&lt;'Dockage Schedule'!$AD$11,'Dockage Schedule'!$AN$10,'Yield &amp; Quality'!V35&lt;'Dockage Schedule'!$AD$12,'Dockage Schedule'!$AN$11,'Yield &amp; Quality'!V35&lt;'Dockage Schedule'!$AD$13,'Dockage Schedule'!$AN$12,'Yield &amp; Quality'!V35&lt;'Dockage Schedule'!$AD$14,'Dockage Schedule'!$AN$13,'Yield &amp; Quality'!V35&lt;'Dockage Schedule'!$AD$15,'Dockage Schedule'!$AN$14,'Yield &amp; Quality'!V35&lt;'Dockage Schedule'!$AD$16,'Dockage Schedule'!$AN$15,'Yield &amp; Quality'!V35&lt;'Dockage Schedule'!$AD$17,'Dockage Schedule'!$AN$16,'Yield &amp; Quality'!V35&lt;'Dockage Schedule'!$AD$18,'Dockage Schedule'!$AN$17,'Yield &amp; Quality'!V35&lt;'Dockage Schedule'!$AD$19,'Dockage Schedule'!$AN$18,'Yield &amp; Quality'!V35&lt;'Dockage Schedule'!$AD$20,'Dockage Schedule'!$AN$19,'Yield &amp; Quality'!V35&lt;'Dockage Schedule'!$AD$21,'Dockage Schedule'!$AN$20,'Yield &amp; Quality'!V35&lt;'Dockage Schedule'!$AD$21,'Dockage Schedule'!$AN$22,'Yield &amp; Quality'!V35&lt;'Dockage Schedule'!$AD$22,'Dockage Schedule'!$AN$23,'Yield &amp; Quality'!V35&lt;'Dockage Schedule'!$AD$24,'Dockage Schedule'!$AN$24,'Yield &amp; Quality'!V35&lt;'Dockage Schedule'!$AD$25,'Dockage Schedule'!$AN$24,'Yield &amp; Quality'!V35&gt;='Dockage Schedule'!$AD$25,-500)-_xlfn.IFS('Yield &amp; Quality'!L35&lt;'Dockage Schedule'!$C$4,0,'Yield &amp; Quality'!L35&lt;'Dockage Schedule'!$C$5,'Dockage Schedule'!$M$4,'Yield &amp; Quality'!L35&lt;'Dockage Schedule'!$C$6,'Dockage Schedule'!$M$5,'Yield &amp; Quality'!L35&lt;'Dockage Schedule'!$C$6,'Dockage Schedule'!$M$7,'Yield &amp; Quality'!L35&lt;'Dockage Schedule'!$C$7,'Dockage Schedule'!$M$8,'Yield &amp; Quality'!L35&lt;'Dockage Schedule'!$C$8,'Dockage Schedule'!$M$9,'Yield &amp; Quality'!L35&lt;'Dockage Schedule'!$C$10,'Dockage Schedule'!$M$9,'Yield &amp; Quality'!L35&lt;'Dockage Schedule'!$C$10,'Dockage Schedule'!$M$11,'Yield &amp; Quality'!L35&lt;'Dockage Schedule'!$C$12,'Dockage Schedule'!$M$11,'Yield &amp; Quality'!L35&lt;'Dockage Schedule'!$C$13,'Dockage Schedule'!$M$12,'Yield &amp; Quality'!L35&lt;'Dockage Schedule'!$C$14,'Dockage Schedule'!$M$13,'Yield &amp; Quality'!L35&lt;'Dockage Schedule'!$C$15,'Dockage Schedule'!$M$14,'Yield &amp; Quality'!L35&lt;'Dockage Schedule'!$C$16,'Dockage Schedule'!$M$15,'Yield &amp; Quality'!L35&lt;'Dockage Schedule'!$C$17,'Dockage Schedule'!$M$16,'Yield &amp; Quality'!L35&lt;'Dockage Schedule'!$C$18,'Dockage Schedule'!$M$17,'Yield &amp; Quality'!L35&lt;'Dockage Schedule'!$C$19,'Dockage Schedule'!$M$18,'Yield &amp; Quality'!L35&lt;'Dockage Schedule'!$C$20,'Dockage Schedule'!$M$19,'Yield &amp; Quality'!L35&lt;'Dockage Schedule'!$C$21,'Dockage Schedule'!$M$20,'Yield &amp; Quality'!L35&lt;'Dockage Schedule'!$C$22,'Dockage Schedule'!$M$21,'Yield &amp; Quality'!L35&lt;'Dockage Schedule'!$C$23,'Dockage Schedule'!$M$22,'Yield &amp; Quality'!L35&lt;'Dockage Schedule'!$C$24,'Dockage Schedule'!$M$23,'Yield &amp; Quality'!L35&gt;='Dockage Schedule'!C41,'Dockage Schedule'!M41)</f>
        <v>-0.79</v>
      </c>
      <c r="M40" s="29" cm="1">
        <f t="array" ref="M40">_xlfn.IFS('Yield &amp; Quality'!R35&gt;='Dockage Schedule'!$P$4,'Dockage Schedule'!$AA$4,'Yield &amp; Quality'!R35&gt;='Dockage Schedule'!$P$5,'Dockage Schedule'!$AA$5,'Yield &amp; Quality'!R35&gt;='Dockage Schedule'!$P$6,'Dockage Schedule'!$AA$6,'Yield &amp; Quality'!R35&gt;='Dockage Schedule'!$P$7,'Dockage Schedule'!$AA$7,'Yield &amp; Quality'!R35&gt;='Dockage Schedule'!$P$8,'Dockage Schedule'!$AA$8,'Yield &amp; Quality'!R35&gt;='Dockage Schedule'!$P$9,'Dockage Schedule'!$AA$9,'Yield &amp; Quality'!R35&gt;='Dockage Schedule'!$P$10,'Dockage Schedule'!$AA$10,'Yield &amp; Quality'!R35&gt;='Dockage Schedule'!$P$11,'Dockage Schedule'!$AA$11,'Yield &amp; Quality'!R35&gt;='Dockage Schedule'!$P$12,'Dockage Schedule'!$AA$12,'Yield &amp; Quality'!R35&gt;='Dockage Schedule'!$P$13,'Dockage Schedule'!$AA$13,'Yield &amp; Quality'!R35&gt;='Dockage Schedule'!$P$14,'Dockage Schedule'!$AA$14,'Yield &amp; Quality'!R35&gt;='Dockage Schedule'!$P$15,'Dockage Schedule'!$AA$15,'Yield &amp; Quality'!R35&gt;='Dockage Schedule'!$P$16,'Dockage Schedule'!$AA$16,'Yield &amp; Quality'!R35&gt;='Dockage Schedule'!$P$17,'Dockage Schedule'!$AA$17,'Yield &amp; Quality'!R35&gt;='Dockage Schedule'!$P$18,'Dockage Schedule'!$AA$18,'Yield &amp; Quality'!R35&gt;='Dockage Schedule'!$P$19,'Dockage Schedule'!$AA$19,'Yield &amp; Quality'!R35&gt;='Dockage Schedule'!$P$20,'Dockage Schedule'!$AA$20,'Yield &amp; Quality'!R35&gt;='Dockage Schedule'!$P$21,'Dockage Schedule'!$AA$21,'Yield &amp; Quality'!R35&gt;='Dockage Schedule'!$P$22,'Dockage Schedule'!$AA$22,'Yield &amp; Quality'!R35&gt;='Dockage Schedule'!$P$23,'Dockage Schedule'!$AA$23,'Yield &amp; Quality'!R35&gt;='Dockage Schedule'!$P$24,'Dockage Schedule'!$AA$24,'Yield &amp; Quality'!R35&gt;='Dockage Schedule'!$P$25,'Dockage Schedule'!$AA$25,'Yield &amp; Quality'!R35&gt;='Dockage Schedule'!$P$26,'Dockage Schedule'!$AA$26,'Yield &amp; Quality'!R35&gt;='Dockage Schedule'!$P$27,'Dockage Schedule'!$AA$27,'Yield &amp; Quality'!R35&lt;'Dockage Schedule'!$P$27,'Dockage Schedule'!$AA$27)+_xlfn.IFS('Yield &amp; Quality'!W35&lt;'Dockage Schedule'!$AD$4,'Dockage Schedule'!$AN$3,'Yield &amp; Quality'!W35&lt;'Dockage Schedule'!$AD$5,'Dockage Schedule'!$AN$4,'Yield &amp; Quality'!W35&lt;'Dockage Schedule'!$AD$6,'Dockage Schedule'!$AN$5,'Yield &amp; Quality'!W35&lt;'Dockage Schedule'!$AD$7,'Dockage Schedule'!$AN$6,'Yield &amp; Quality'!W35&lt;'Dockage Schedule'!$AD$8,'Dockage Schedule'!$AN$7,'Yield &amp; Quality'!W35&lt;'Dockage Schedule'!$AD$9,'Dockage Schedule'!$AN$8,'Yield &amp; Quality'!W35&lt;'Dockage Schedule'!$AD$10,'Dockage Schedule'!$AN$9,'Yield &amp; Quality'!W35&lt;'Dockage Schedule'!$AD$11,'Dockage Schedule'!$AN$10,'Yield &amp; Quality'!W35&lt;'Dockage Schedule'!$AD$12,'Dockage Schedule'!$AN$11,'Yield &amp; Quality'!W35&lt;'Dockage Schedule'!$AD$13,'Dockage Schedule'!$AN$12,'Yield &amp; Quality'!W35&lt;'Dockage Schedule'!$AD$14,'Dockage Schedule'!$AN$13,'Yield &amp; Quality'!W35&lt;'Dockage Schedule'!$AD$15,'Dockage Schedule'!$AN$14,'Yield &amp; Quality'!W35&lt;'Dockage Schedule'!$AD$16,'Dockage Schedule'!$AN$15,'Yield &amp; Quality'!W35&lt;'Dockage Schedule'!$AD$17,'Dockage Schedule'!$AN$16,'Yield &amp; Quality'!W35&lt;'Dockage Schedule'!$AD$18,'Dockage Schedule'!$AN$17,'Yield &amp; Quality'!W35&lt;'Dockage Schedule'!$AD$19,'Dockage Schedule'!$AN$18,'Yield &amp; Quality'!W35&lt;'Dockage Schedule'!$AD$20,'Dockage Schedule'!$AN$19,'Yield &amp; Quality'!W35&lt;'Dockage Schedule'!$AD$21,'Dockage Schedule'!$AN$20,'Yield &amp; Quality'!W35&lt;'Dockage Schedule'!$AD$21,'Dockage Schedule'!$AN$22,'Yield &amp; Quality'!W35&lt;'Dockage Schedule'!$AD$22,'Dockage Schedule'!$AN$23,'Yield &amp; Quality'!W35&lt;'Dockage Schedule'!$AD$24,'Dockage Schedule'!$AN$24,'Yield &amp; Quality'!W35&lt;'Dockage Schedule'!$AD$25,'Dockage Schedule'!$AN$24,'Yield &amp; Quality'!W35&gt;='Dockage Schedule'!$AD$25,-500)-_xlfn.IFS('Yield &amp; Quality'!M35&lt;'Dockage Schedule'!$C$4,0,'Yield &amp; Quality'!M35&lt;'Dockage Schedule'!$C$5,'Dockage Schedule'!$M$4,'Yield &amp; Quality'!M35&lt;'Dockage Schedule'!$C$6,'Dockage Schedule'!$M$5,'Yield &amp; Quality'!M35&lt;'Dockage Schedule'!$C$6,'Dockage Schedule'!$M$7,'Yield &amp; Quality'!M35&lt;'Dockage Schedule'!$C$7,'Dockage Schedule'!$M$8,'Yield &amp; Quality'!M35&lt;'Dockage Schedule'!$C$8,'Dockage Schedule'!$M$9,'Yield &amp; Quality'!M35&lt;'Dockage Schedule'!$C$10,'Dockage Schedule'!$M$9,'Yield &amp; Quality'!M35&lt;'Dockage Schedule'!$C$10,'Dockage Schedule'!$M$11,'Yield &amp; Quality'!M35&lt;'Dockage Schedule'!$C$12,'Dockage Schedule'!$M$11,'Yield &amp; Quality'!M35&lt;'Dockage Schedule'!$C$13,'Dockage Schedule'!$M$12,'Yield &amp; Quality'!M35&lt;'Dockage Schedule'!$C$14,'Dockage Schedule'!$M$13,'Yield &amp; Quality'!M35&lt;'Dockage Schedule'!$C$15,'Dockage Schedule'!$M$14,'Yield &amp; Quality'!M35&lt;'Dockage Schedule'!$C$16,'Dockage Schedule'!$M$15,'Yield &amp; Quality'!M35&lt;'Dockage Schedule'!$C$17,'Dockage Schedule'!$M$16,'Yield &amp; Quality'!M35&lt;'Dockage Schedule'!$C$18,'Dockage Schedule'!$M$17,'Yield &amp; Quality'!M35&lt;'Dockage Schedule'!$C$19,'Dockage Schedule'!$M$18,'Yield &amp; Quality'!M35&lt;'Dockage Schedule'!$C$20,'Dockage Schedule'!$M$19,'Yield &amp; Quality'!M35&lt;'Dockage Schedule'!$C$21,'Dockage Schedule'!$M$20,'Yield &amp; Quality'!M35&lt;'Dockage Schedule'!$C$22,'Dockage Schedule'!$M$21,'Yield &amp; Quality'!M35&lt;'Dockage Schedule'!$C$23,'Dockage Schedule'!$M$22,'Yield &amp; Quality'!M35&lt;'Dockage Schedule'!$C$24,'Dockage Schedule'!$M$23,'Yield &amp; Quality'!M35&gt;='Dockage Schedule'!D41,'Dockage Schedule'!N41)</f>
        <v>-0.03</v>
      </c>
      <c r="N40" s="29" cm="1">
        <f t="array" ref="N40">_xlfn.IFS('Yield &amp; Quality'!S35&gt;='Dockage Schedule'!$P$4,'Dockage Schedule'!$AA$4,'Yield &amp; Quality'!S35&gt;='Dockage Schedule'!$P$5,'Dockage Schedule'!$AA$5,'Yield &amp; Quality'!S35&gt;='Dockage Schedule'!$P$6,'Dockage Schedule'!$AA$6,'Yield &amp; Quality'!S35&gt;='Dockage Schedule'!$P$7,'Dockage Schedule'!$AA$7,'Yield &amp; Quality'!S35&gt;='Dockage Schedule'!$P$8,'Dockage Schedule'!$AA$8,'Yield &amp; Quality'!S35&gt;='Dockage Schedule'!$P$9,'Dockage Schedule'!$AA$9,'Yield &amp; Quality'!S35&gt;='Dockage Schedule'!$P$10,'Dockage Schedule'!$AA$10,'Yield &amp; Quality'!S35&gt;='Dockage Schedule'!$P$11,'Dockage Schedule'!$AA$11,'Yield &amp; Quality'!S35&gt;='Dockage Schedule'!$P$12,'Dockage Schedule'!$AA$12,'Yield &amp; Quality'!S35&gt;='Dockage Schedule'!$P$13,'Dockage Schedule'!$AA$13,'Yield &amp; Quality'!S35&gt;='Dockage Schedule'!$P$14,'Dockage Schedule'!$AA$14,'Yield &amp; Quality'!S35&gt;='Dockage Schedule'!$P$15,'Dockage Schedule'!$AA$15,'Yield &amp; Quality'!S35&gt;='Dockage Schedule'!$P$16,'Dockage Schedule'!$AA$16,'Yield &amp; Quality'!S35&gt;='Dockage Schedule'!$P$17,'Dockage Schedule'!$AA$17,'Yield &amp; Quality'!S35&gt;='Dockage Schedule'!$P$18,'Dockage Schedule'!$AA$18,'Yield &amp; Quality'!S35&gt;='Dockage Schedule'!$P$19,'Dockage Schedule'!$AA$19,'Yield &amp; Quality'!S35&gt;='Dockage Schedule'!$P$20,'Dockage Schedule'!$AA$20,'Yield &amp; Quality'!S35&gt;='Dockage Schedule'!$P$21,'Dockage Schedule'!$AA$21,'Yield &amp; Quality'!S35&gt;='Dockage Schedule'!$P$22,'Dockage Schedule'!$AA$22,'Yield &amp; Quality'!S35&gt;='Dockage Schedule'!$P$23,'Dockage Schedule'!$AA$23,'Yield &amp; Quality'!S35&gt;='Dockage Schedule'!$P$24,'Dockage Schedule'!$AA$24,'Yield &amp; Quality'!S35&gt;='Dockage Schedule'!$P$25,'Dockage Schedule'!$AA$25,'Yield &amp; Quality'!S35&gt;='Dockage Schedule'!$P$26,'Dockage Schedule'!$AA$26,'Yield &amp; Quality'!S35&gt;='Dockage Schedule'!$P$27,'Dockage Schedule'!$AA$27,'Yield &amp; Quality'!S35&lt;'Dockage Schedule'!$P$27,'Dockage Schedule'!$AA$27)+_xlfn.IFS('Yield &amp; Quality'!X35&lt;'Dockage Schedule'!$AD$4,'Dockage Schedule'!$AN$3,'Yield &amp; Quality'!X35&lt;'Dockage Schedule'!$AD$5,'Dockage Schedule'!$AN$4,'Yield &amp; Quality'!X35&lt;'Dockage Schedule'!$AD$6,'Dockage Schedule'!$AN$5,'Yield &amp; Quality'!X35&lt;'Dockage Schedule'!$AD$7,'Dockage Schedule'!$AN$6,'Yield &amp; Quality'!X35&lt;'Dockage Schedule'!$AD$8,'Dockage Schedule'!$AN$7,'Yield &amp; Quality'!X35&lt;'Dockage Schedule'!$AD$9,'Dockage Schedule'!$AN$8,'Yield &amp; Quality'!X35&lt;'Dockage Schedule'!$AD$10,'Dockage Schedule'!$AN$9,'Yield &amp; Quality'!X35&lt;'Dockage Schedule'!$AD$11,'Dockage Schedule'!$AN$10,'Yield &amp; Quality'!X35&lt;'Dockage Schedule'!$AD$12,'Dockage Schedule'!$AN$11,'Yield &amp; Quality'!X35&lt;'Dockage Schedule'!$AD$13,'Dockage Schedule'!$AN$12,'Yield &amp; Quality'!X35&lt;'Dockage Schedule'!$AD$14,'Dockage Schedule'!$AN$13,'Yield &amp; Quality'!X35&lt;'Dockage Schedule'!$AD$15,'Dockage Schedule'!$AN$14,'Yield &amp; Quality'!X35&lt;'Dockage Schedule'!$AD$16,'Dockage Schedule'!$AN$15,'Yield &amp; Quality'!X35&lt;'Dockage Schedule'!$AD$17,'Dockage Schedule'!$AN$16,'Yield &amp; Quality'!X35&lt;'Dockage Schedule'!$AD$18,'Dockage Schedule'!$AN$17,'Yield &amp; Quality'!X35&lt;'Dockage Schedule'!$AD$19,'Dockage Schedule'!$AN$18,'Yield &amp; Quality'!X35&lt;'Dockage Schedule'!$AD$20,'Dockage Schedule'!$AN$19,'Yield &amp; Quality'!X35&lt;'Dockage Schedule'!$AD$21,'Dockage Schedule'!$AN$20,'Yield &amp; Quality'!X35&lt;'Dockage Schedule'!$AD$21,'Dockage Schedule'!$AN$22,'Yield &amp; Quality'!X35&lt;'Dockage Schedule'!$AD$22,'Dockage Schedule'!$AN$23,'Yield &amp; Quality'!X35&lt;'Dockage Schedule'!$AD$24,'Dockage Schedule'!$AN$24,'Yield &amp; Quality'!X35&lt;'Dockage Schedule'!$AD$25,'Dockage Schedule'!$AN$24,'Yield &amp; Quality'!X35&gt;='Dockage Schedule'!$AD$25,-500)-_xlfn.IFS('Yield &amp; Quality'!N35&lt;'Dockage Schedule'!$C$4,0,'Yield &amp; Quality'!N35&lt;'Dockage Schedule'!$C$5,'Dockage Schedule'!$M$4,'Yield &amp; Quality'!N35&lt;'Dockage Schedule'!$C$6,'Dockage Schedule'!$M$5,'Yield &amp; Quality'!N35&lt;'Dockage Schedule'!$C$6,'Dockage Schedule'!$M$7,'Yield &amp; Quality'!N35&lt;'Dockage Schedule'!$C$7,'Dockage Schedule'!$M$8,'Yield &amp; Quality'!N35&lt;'Dockage Schedule'!$C$8,'Dockage Schedule'!$M$9,'Yield &amp; Quality'!N35&lt;'Dockage Schedule'!$C$10,'Dockage Schedule'!$M$9,'Yield &amp; Quality'!N35&lt;'Dockage Schedule'!$C$10,'Dockage Schedule'!$M$11,'Yield &amp; Quality'!N35&lt;'Dockage Schedule'!$C$12,'Dockage Schedule'!$M$11,'Yield &amp; Quality'!N35&lt;'Dockage Schedule'!$C$13,'Dockage Schedule'!$M$12,'Yield &amp; Quality'!N35&lt;'Dockage Schedule'!$C$14,'Dockage Schedule'!$M$13,'Yield &amp; Quality'!N35&lt;'Dockage Schedule'!$C$15,'Dockage Schedule'!$M$14,'Yield &amp; Quality'!N35&lt;'Dockage Schedule'!$C$16,'Dockage Schedule'!$M$15,'Yield &amp; Quality'!N35&lt;'Dockage Schedule'!$C$17,'Dockage Schedule'!$M$16,'Yield &amp; Quality'!N35&lt;'Dockage Schedule'!$C$18,'Dockage Schedule'!$M$17,'Yield &amp; Quality'!N35&lt;'Dockage Schedule'!$C$19,'Dockage Schedule'!$M$18,'Yield &amp; Quality'!N35&lt;'Dockage Schedule'!$C$20,'Dockage Schedule'!$M$19,'Yield &amp; Quality'!N35&lt;'Dockage Schedule'!$C$21,'Dockage Schedule'!$M$20,'Yield &amp; Quality'!N35&lt;'Dockage Schedule'!$C$22,'Dockage Schedule'!$M$21,'Yield &amp; Quality'!N35&lt;'Dockage Schedule'!$C$23,'Dockage Schedule'!$M$22,'Yield &amp; Quality'!N35&lt;'Dockage Schedule'!$C$24,'Dockage Schedule'!$M$23,'Yield &amp; Quality'!N35&gt;='Dockage Schedule'!E41,'Dockage Schedule'!O41)</f>
        <v>-0.26</v>
      </c>
      <c r="O40" s="68" cm="1">
        <f t="array" ref="O40">_xlfn.IFS('Yield &amp; Quality'!T35&gt;='Dockage Schedule'!$P$4,'Dockage Schedule'!$AA$4,'Yield &amp; Quality'!T35&gt;='Dockage Schedule'!$P$5,'Dockage Schedule'!$AA$5,'Yield &amp; Quality'!T35&gt;='Dockage Schedule'!$P$6,'Dockage Schedule'!$AA$6,'Yield &amp; Quality'!T35&gt;='Dockage Schedule'!$P$7,'Dockage Schedule'!$AA$7,'Yield &amp; Quality'!T35&gt;='Dockage Schedule'!$P$8,'Dockage Schedule'!$AA$8,'Yield &amp; Quality'!T35&gt;='Dockage Schedule'!$P$9,'Dockage Schedule'!$AA$9,'Yield &amp; Quality'!T35&gt;='Dockage Schedule'!$P$10,'Dockage Schedule'!$AA$10,'Yield &amp; Quality'!T35&gt;='Dockage Schedule'!$P$11,'Dockage Schedule'!$AA$11,'Yield &amp; Quality'!T35&gt;='Dockage Schedule'!$P$12,'Dockage Schedule'!$AA$12,'Yield &amp; Quality'!T35&gt;='Dockage Schedule'!$P$13,'Dockage Schedule'!$AA$13,'Yield &amp; Quality'!T35&gt;='Dockage Schedule'!$P$14,'Dockage Schedule'!$AA$14,'Yield &amp; Quality'!T35&gt;='Dockage Schedule'!$P$15,'Dockage Schedule'!$AA$15,'Yield &amp; Quality'!T35&gt;='Dockage Schedule'!$P$16,'Dockage Schedule'!$AA$16,'Yield &amp; Quality'!T35&gt;='Dockage Schedule'!$P$17,'Dockage Schedule'!$AA$17,'Yield &amp; Quality'!T35&gt;='Dockage Schedule'!$P$18,'Dockage Schedule'!$AA$18,'Yield &amp; Quality'!T35&gt;='Dockage Schedule'!$P$19,'Dockage Schedule'!$AA$19,'Yield &amp; Quality'!T35&gt;='Dockage Schedule'!$P$20,'Dockage Schedule'!$AA$20,'Yield &amp; Quality'!T35&gt;='Dockage Schedule'!$P$21,'Dockage Schedule'!$AA$21,'Yield &amp; Quality'!T35&gt;='Dockage Schedule'!$P$22,'Dockage Schedule'!$AA$22,'Yield &amp; Quality'!T35&gt;='Dockage Schedule'!$P$23,'Dockage Schedule'!$AA$23,'Yield &amp; Quality'!T35&gt;='Dockage Schedule'!$P$24,'Dockage Schedule'!$AA$24,'Yield &amp; Quality'!T35&gt;='Dockage Schedule'!$P$25,'Dockage Schedule'!$AA$25,'Yield &amp; Quality'!T35&gt;='Dockage Schedule'!$P$26,'Dockage Schedule'!$AA$26,'Yield &amp; Quality'!T35&gt;='Dockage Schedule'!$P$27,'Dockage Schedule'!$AA$27,'Yield &amp; Quality'!T35&lt;'Dockage Schedule'!$P$27,'Dockage Schedule'!$AA$27)+_xlfn.IFS('Yield &amp; Quality'!Y35&lt;'Dockage Schedule'!$AD$4,'Dockage Schedule'!$AN$3,'Yield &amp; Quality'!Y35&lt;'Dockage Schedule'!$AD$5,'Dockage Schedule'!$AN$4,'Yield &amp; Quality'!Y35&lt;'Dockage Schedule'!$AD$6,'Dockage Schedule'!$AN$5,'Yield &amp; Quality'!Y35&lt;'Dockage Schedule'!$AD$7,'Dockage Schedule'!$AN$6,'Yield &amp; Quality'!Y35&lt;'Dockage Schedule'!$AD$8,'Dockage Schedule'!$AN$7,'Yield &amp; Quality'!Y35&lt;'Dockage Schedule'!$AD$9,'Dockage Schedule'!$AN$8,'Yield &amp; Quality'!Y35&lt;'Dockage Schedule'!$AD$10,'Dockage Schedule'!$AN$9,'Yield &amp; Quality'!Y35&lt;'Dockage Schedule'!$AD$11,'Dockage Schedule'!$AN$10,'Yield &amp; Quality'!Y35&lt;'Dockage Schedule'!$AD$12,'Dockage Schedule'!$AN$11,'Yield &amp; Quality'!Y35&lt;'Dockage Schedule'!$AD$13,'Dockage Schedule'!$AN$12,'Yield &amp; Quality'!Y35&lt;'Dockage Schedule'!$AD$14,'Dockage Schedule'!$AN$13,'Yield &amp; Quality'!Y35&lt;'Dockage Schedule'!$AD$15,'Dockage Schedule'!$AN$14,'Yield &amp; Quality'!Y35&lt;'Dockage Schedule'!$AD$16,'Dockage Schedule'!$AN$15,'Yield &amp; Quality'!Y35&lt;'Dockage Schedule'!$AD$17,'Dockage Schedule'!$AN$16,'Yield &amp; Quality'!Y35&lt;'Dockage Schedule'!$AD$18,'Dockage Schedule'!$AN$17,'Yield &amp; Quality'!Y35&lt;'Dockage Schedule'!$AD$19,'Dockage Schedule'!$AN$18,'Yield &amp; Quality'!Y35&lt;'Dockage Schedule'!$AD$20,'Dockage Schedule'!$AN$19,'Yield &amp; Quality'!Y35&lt;'Dockage Schedule'!$AD$21,'Dockage Schedule'!$AN$20,'Yield &amp; Quality'!Y35&lt;'Dockage Schedule'!$AD$21,'Dockage Schedule'!$AN$22,'Yield &amp; Quality'!Y35&lt;'Dockage Schedule'!$AD$22,'Dockage Schedule'!$AN$23,'Yield &amp; Quality'!Y35&lt;'Dockage Schedule'!$AD$24,'Dockage Schedule'!$AN$24,'Yield &amp; Quality'!Y35&lt;'Dockage Schedule'!$AD$25,'Dockage Schedule'!$AN$24,'Yield &amp; Quality'!Y35&gt;='Dockage Schedule'!$AD$25,-500)-_xlfn.IFS('Yield &amp; Quality'!O35&lt;'Dockage Schedule'!$C$4,0,'Yield &amp; Quality'!O35&lt;'Dockage Schedule'!$C$5,'Dockage Schedule'!$M$4,'Yield &amp; Quality'!O35&lt;'Dockage Schedule'!$C$6,'Dockage Schedule'!$M$5,'Yield &amp; Quality'!O35&lt;'Dockage Schedule'!$C$6,'Dockage Schedule'!$M$7,'Yield &amp; Quality'!O35&lt;'Dockage Schedule'!$C$7,'Dockage Schedule'!$M$8,'Yield &amp; Quality'!O35&lt;'Dockage Schedule'!$C$8,'Dockage Schedule'!$M$9,'Yield &amp; Quality'!O35&lt;'Dockage Schedule'!$C$10,'Dockage Schedule'!$M$9,'Yield &amp; Quality'!O35&lt;'Dockage Schedule'!$C$10,'Dockage Schedule'!$M$11,'Yield &amp; Quality'!O35&lt;'Dockage Schedule'!$C$12,'Dockage Schedule'!$M$11,'Yield &amp; Quality'!O35&lt;'Dockage Schedule'!$C$13,'Dockage Schedule'!$M$12,'Yield &amp; Quality'!O35&lt;'Dockage Schedule'!$C$14,'Dockage Schedule'!$M$13,'Yield &amp; Quality'!O35&lt;'Dockage Schedule'!$C$15,'Dockage Schedule'!$M$14,'Yield &amp; Quality'!O35&lt;'Dockage Schedule'!$C$16,'Dockage Schedule'!$M$15,'Yield &amp; Quality'!O35&lt;'Dockage Schedule'!$C$17,'Dockage Schedule'!$M$16,'Yield &amp; Quality'!O35&lt;'Dockage Schedule'!$C$18,'Dockage Schedule'!$M$17,'Yield &amp; Quality'!O35&lt;'Dockage Schedule'!$C$19,'Dockage Schedule'!$M$18,'Yield &amp; Quality'!O35&lt;'Dockage Schedule'!$C$20,'Dockage Schedule'!$M$19,'Yield &amp; Quality'!O35&lt;'Dockage Schedule'!$C$21,'Dockage Schedule'!$M$20,'Yield &amp; Quality'!O35&lt;'Dockage Schedule'!$C$22,'Dockage Schedule'!$M$21,'Yield &amp; Quality'!O35&lt;'Dockage Schedule'!$C$23,'Dockage Schedule'!$M$22,'Yield &amp; Quality'!O35&lt;'Dockage Schedule'!$C$24,'Dockage Schedule'!$M$23,'Yield &amp; Quality'!O35&gt;='Dockage Schedule'!F41,'Dockage Schedule'!P41)</f>
        <v>-0.03</v>
      </c>
      <c r="Q40" s="66">
        <f>(('Yield &amp; Quality'!G35*((100-'Partial Returns'!G40)/100))*($C$3+L40))+($C$4*'Yield &amp; Quality'!AA35)</f>
        <v>541.49694547363583</v>
      </c>
      <c r="R40" s="7">
        <f>(('Yield &amp; Quality'!H35*((100-'Partial Returns'!H40)/100))*($C$3+M40))+($C$4*'Yield &amp; Quality'!AB35)</f>
        <v>856.21518562551591</v>
      </c>
      <c r="S40" s="7">
        <f>(('Yield &amp; Quality'!I35*((100-'Partial Returns'!I40)/100))*($C$3+N40))+($C$4*'Yield &amp; Quality'!AC35)</f>
        <v>908.23436211697629</v>
      </c>
      <c r="T40" s="8">
        <f>(('Yield &amp; Quality'!J35*((100-'Partial Returns'!J40)/100))*($C$3+O40))+($C$4*'Yield &amp; Quality'!AD35)</f>
        <v>1010.6472458937249</v>
      </c>
      <c r="U40" s="5"/>
      <c r="V40" s="66" cm="1">
        <f t="array" ref="V40">_xlfn.IFS('Yield &amp; Quality'!B35='Treatment Costs'!$A$3,'Treatment Costs'!$K$3,'Yield &amp; Quality'!B35='Treatment Costs'!$A$4,'Treatment Costs'!$K$4,'Yield &amp; Quality'!B35='Treatment Costs'!$A$5,'Treatment Costs'!$K$5,'Yield &amp; Quality'!B35='Treatment Costs'!$A$6,'Treatment Costs'!$K$6,'Yield &amp; Quality'!B35='Treatment Costs'!$A$7,'Treatment Costs'!$K$7,'Yield &amp; Quality'!B35='Treatment Costs'!$A$8,'Treatment Costs'!$K$8,'Yield &amp; Quality'!B35='Treatment Costs'!$A$9,'Treatment Costs'!$K$9,'Yield &amp; Quality'!B35='Treatment Costs'!$A$10,'Treatment Costs'!$K$10,'Yield &amp; Quality'!B35='Treatment Costs'!$A$11,'Treatment Costs'!$K$11,'Yield &amp; Quality'!B35='Treatment Costs'!$A$12,'Treatment Costs'!$K$12,'Yield &amp; Quality'!B35='Treatment Costs'!$A$13,'Treatment Costs'!$K$13,'Yield &amp; Quality'!B35='Treatment Costs'!$A$14,'Treatment Costs'!$K$14,'Yield &amp; Quality'!B35='Treatment Costs'!$A$15,'Treatment Costs'!$K$15,'Yield &amp; Quality'!B35='Treatment Costs'!$A$16,'Treatment Costs'!$K$16)</f>
        <v>89.217857142857142</v>
      </c>
      <c r="W40" s="7" cm="1">
        <f t="array" ref="W40">_xlfn.IFS('Yield &amp; Quality'!C35='Treatment Costs'!$A$3,'Treatment Costs'!$W$3,'Yield &amp; Quality'!C35='Treatment Costs'!$A$4,'Treatment Costs'!$W$4,'Yield &amp; Quality'!C35='Treatment Costs'!$A$5,'Treatment Costs'!$W$5,'Yield &amp; Quality'!C35='Treatment Costs'!$A$6,'Treatment Costs'!$W$6,'Yield &amp; Quality'!C35='Treatment Costs'!$A$7,'Treatment Costs'!$W$7,'Yield &amp; Quality'!C35='Treatment Costs'!$A$8,'Treatment Costs'!$W$8,'Yield &amp; Quality'!C35='Treatment Costs'!$A$9,'Treatment Costs'!$W$9,'Yield &amp; Quality'!C35='Treatment Costs'!$A$10,'Treatment Costs'!$W$10,'Yield &amp; Quality'!C35='Treatment Costs'!$A$11,'Treatment Costs'!$W$11,'Yield &amp; Quality'!C35='Treatment Costs'!$A$12,'Treatment Costs'!$W$12,'Yield &amp; Quality'!C35='Treatment Costs'!$A$13,'Treatment Costs'!$W$13,'Yield &amp; Quality'!C35='Treatment Costs'!$A$14,'Treatment Costs'!$W$14,'Yield &amp; Quality'!C35='Treatment Costs'!$A$15,'Treatment Costs'!$W$15,'Yield &amp; Quality'!C35='Treatment Costs'!$A$16,'Treatment Costs'!$W$16)</f>
        <v>98.436607142857142</v>
      </c>
      <c r="X40" s="7" cm="1">
        <f t="array" ref="X40">_xlfn.IFS('Yield &amp; Quality'!D35='Treatment Costs'!$A$3,'Treatment Costs'!$K$3,'Yield &amp; Quality'!D35='Treatment Costs'!$A$4,'Treatment Costs'!$K$4,'Yield &amp; Quality'!D35='Treatment Costs'!$A$5,'Treatment Costs'!$K$5,'Yield &amp; Quality'!D35='Treatment Costs'!$A$6,'Treatment Costs'!$K$6,'Yield &amp; Quality'!D35='Treatment Costs'!$A$7,'Treatment Costs'!$K$7,'Yield &amp; Quality'!D35='Treatment Costs'!$A$8,'Treatment Costs'!$K$8,'Yield &amp; Quality'!D35='Treatment Costs'!$A$9,'Treatment Costs'!$K$9,'Yield &amp; Quality'!D35='Treatment Costs'!$A$10,'Treatment Costs'!$K$10,'Yield &amp; Quality'!D35='Treatment Costs'!$A$11,'Treatment Costs'!$K$11,'Yield &amp; Quality'!D35='Treatment Costs'!$A$12,'Treatment Costs'!$K$12,'Yield &amp; Quality'!D35='Treatment Costs'!$A$13,'Treatment Costs'!$K$13,'Yield &amp; Quality'!D35='Treatment Costs'!$A$14,'Treatment Costs'!$K$14,'Yield &amp; Quality'!D35='Treatment Costs'!$A$15,'Treatment Costs'!$K$15,'Yield &amp; Quality'!D35='Treatment Costs'!$A$16,'Treatment Costs'!$K$16)</f>
        <v>96.717857142857142</v>
      </c>
      <c r="Y40" s="8" cm="1">
        <f t="array" ref="Y40">_xlfn.IFS('Yield &amp; Quality'!E35='Treatment Costs'!$A$3,'Treatment Costs'!$W$3,'Yield &amp; Quality'!E35='Treatment Costs'!$A$4,'Treatment Costs'!$W$4,'Yield &amp; Quality'!E35='Treatment Costs'!$A$5,'Treatment Costs'!$W$5,'Yield &amp; Quality'!E35='Treatment Costs'!$A$6,'Treatment Costs'!$W$6,'Yield &amp; Quality'!E35='Treatment Costs'!$A$7,'Treatment Costs'!$W$7,'Yield &amp; Quality'!E35='Treatment Costs'!$A$8,'Treatment Costs'!$W$8,'Yield &amp; Quality'!E35='Treatment Costs'!$A$9,'Treatment Costs'!$W$9,'Yield &amp; Quality'!E35='Treatment Costs'!$A$10,'Treatment Costs'!$W$10,'Yield &amp; Quality'!E35='Treatment Costs'!$A$11,'Treatment Costs'!$W$11,'Yield &amp; Quality'!E35='Treatment Costs'!$A$12,'Treatment Costs'!$W$12,'Yield &amp; Quality'!E35='Treatment Costs'!$A$13,'Treatment Costs'!$W$13,'Yield &amp; Quality'!E35='Treatment Costs'!$A$14,'Treatment Costs'!$W$14,'Yield &amp; Quality'!E35='Treatment Costs'!$A$15,'Treatment Costs'!$W$15,'Yield &amp; Quality'!E35='Treatment Costs'!$A$16,'Treatment Costs'!$W$16)</f>
        <v>175.04642857142858</v>
      </c>
      <c r="AA40" s="66">
        <f>(('Yield &amp; Quality'!G35*((100-'Partial Returns'!G40)/100))*($C$3+L40))+($C$4*'Yield &amp; Quality'!AA35)-V40</f>
        <v>452.27908833077868</v>
      </c>
      <c r="AB40" s="7">
        <f>(('Yield &amp; Quality'!H35*((100-'Partial Returns'!H40)/100))*($C$3+M40))+($C$4*'Yield &amp; Quality'!AB35)-W40</f>
        <v>757.77857848265876</v>
      </c>
      <c r="AC40" s="7">
        <f>(('Yield &amp; Quality'!I35*((100-'Partial Returns'!I40)/100))*($C$3+N40))+($C$4*'Yield &amp; Quality'!AC35)-X40</f>
        <v>811.51650497411913</v>
      </c>
      <c r="AD40" s="8">
        <f>(('Yield &amp; Quality'!J35*((100-'Partial Returns'!J40)/100))*($C$3+O40))+($C$4*'Yield &amp; Quality'!AD35)-Y40</f>
        <v>835.60081732229628</v>
      </c>
    </row>
    <row r="41" spans="1:30" x14ac:dyDescent="0.25">
      <c r="A41">
        <v>5.5</v>
      </c>
      <c r="B41" s="66">
        <f>($C$3*'Yield &amp; Quality'!G36)+($C$4*'Yield &amp; Quality'!AA36)</f>
        <v>751.64441200854742</v>
      </c>
      <c r="C41" s="7">
        <f>($C$3*'Yield &amp; Quality'!H36)+($C$4*'Yield &amp; Quality'!AB36)</f>
        <v>923.42715797083565</v>
      </c>
      <c r="D41" s="7">
        <f>($C$3*'Yield &amp; Quality'!I36)+($C$4*'Yield &amp; Quality'!AC36)</f>
        <v>1047.6610038938265</v>
      </c>
      <c r="E41" s="8">
        <f>($C$3*'Yield &amp; Quality'!J36)+($C$4*'Yield &amp; Quality'!AD36)</f>
        <v>984.9557342771169</v>
      </c>
      <c r="G41" s="61" cm="1">
        <f t="array" ref="G41">_xlfn.IFS('Yield &amp; Quality'!L36&lt;'Dockage Schedule'!$C$29,0,'Yield &amp; Quality'!L36&lt;'Dockage Schedule'!$C$30,'Dockage Schedule'!$M$29,'Yield &amp; Quality'!L36&lt;'Dockage Schedule'!$C$31,'Dockage Schedule'!$M$30,'Yield &amp; Quality'!L36&lt;'Dockage Schedule'!$C$32,'Dockage Schedule'!$M$31,'Yield &amp; Quality'!L36&lt;'Dockage Schedule'!$C$33,'Dockage Schedule'!$M$32,'Yield &amp; Quality'!L36&lt;'Dockage Schedule'!$C$34,'Dockage Schedule'!$M$33,'Yield &amp; Quality'!L36&lt;'Dockage Schedule'!$C$35,'Dockage Schedule'!$M$34,'Yield &amp; Quality'!L36&lt;'Dockage Schedule'!$C$36,'Dockage Schedule'!$M$35,'Yield &amp; Quality'!L36&lt;'Dockage Schedule'!$C$37,'Dockage Schedule'!$M$36,'Yield &amp; Quality'!L36&lt;'Dockage Schedule'!$C$38,'Dockage Schedule'!$M$37,'Yield &amp; Quality'!L36&lt;'Dockage Schedule'!$C$39,'Dockage Schedule'!$M$38,'Yield &amp; Quality'!L36&lt;'Dockage Schedule'!$C$40,'Dockage Schedule'!$M$39,'Yield &amp; Quality'!L36&lt;'Dockage Schedule'!$C$41,'Dockage Schedule'!$M$40,'Yield &amp; Quality'!L36&lt;'Dockage Schedule'!$C$42,'Dockage Schedule'!$M$41,'Yield &amp; Quality'!L36&lt;'Dockage Schedule'!$C$43,'Dockage Schedule'!$M$42,'Yield &amp; Quality'!L36&lt;'Dockage Schedule'!$C$44,'Dockage Schedule'!$M$43,'Yield &amp; Quality'!L36&lt;'Dockage Schedule'!$C$45,'Dockage Schedule'!$M$44,'Yield &amp; Quality'!L36&lt;'Dockage Schedule'!$C$46,'Dockage Schedule'!$M$45,'Yield &amp; Quality'!L36&lt;'Dockage Schedule'!$C$47,'Dockage Schedule'!$M$46,'Yield &amp; Quality'!L36&lt;'Dockage Schedule'!$C$48,'Dockage Schedule'!$M$47,'Yield &amp; Quality'!L36&lt;'Dockage Schedule'!$C$49,'Dockage Schedule'!M66,'Yield &amp; Quality'!L36&gt;='Dockage Schedule'!$C$49,'Dockage Schedule'!$M$49)</f>
        <v>0</v>
      </c>
      <c r="H41" cm="1">
        <f t="array" ref="H41">_xlfn.IFS('Yield &amp; Quality'!M36&lt;'Dockage Schedule'!$C$29,0,'Yield &amp; Quality'!M36&lt;'Dockage Schedule'!$C$30,'Dockage Schedule'!$M$29,'Yield &amp; Quality'!M36&lt;'Dockage Schedule'!$C$31,'Dockage Schedule'!$M$30,'Yield &amp; Quality'!M36&lt;'Dockage Schedule'!$C$32,'Dockage Schedule'!$M$31,'Yield &amp; Quality'!M36&lt;'Dockage Schedule'!$C$33,'Dockage Schedule'!$M$32,'Yield &amp; Quality'!M36&lt;'Dockage Schedule'!$C$34,'Dockage Schedule'!$M$33,'Yield &amp; Quality'!M36&lt;'Dockage Schedule'!$C$35,'Dockage Schedule'!$M$34,'Yield &amp; Quality'!M36&lt;'Dockage Schedule'!$C$36,'Dockage Schedule'!$M$35,'Yield &amp; Quality'!M36&lt;'Dockage Schedule'!$C$37,'Dockage Schedule'!$M$36,'Yield &amp; Quality'!M36&lt;'Dockage Schedule'!$C$38,'Dockage Schedule'!$M$37,'Yield &amp; Quality'!M36&lt;'Dockage Schedule'!$C$39,'Dockage Schedule'!$M$38,'Yield &amp; Quality'!M36&lt;'Dockage Schedule'!$C$40,'Dockage Schedule'!$M$39,'Yield &amp; Quality'!M36&lt;'Dockage Schedule'!$C$41,'Dockage Schedule'!$M$40,'Yield &amp; Quality'!M36&lt;'Dockage Schedule'!$C$42,'Dockage Schedule'!$M$41,'Yield &amp; Quality'!M36&lt;'Dockage Schedule'!$C$43,'Dockage Schedule'!$M$42,'Yield &amp; Quality'!M36&lt;'Dockage Schedule'!$C$44,'Dockage Schedule'!$M$43,'Yield &amp; Quality'!M36&lt;'Dockage Schedule'!$C$45,'Dockage Schedule'!$M$44,'Yield &amp; Quality'!M36&lt;'Dockage Schedule'!$C$46,'Dockage Schedule'!$M$45,'Yield &amp; Quality'!M36&lt;'Dockage Schedule'!$C$47,'Dockage Schedule'!$M$46,'Yield &amp; Quality'!M36&lt;'Dockage Schedule'!$C$48,'Dockage Schedule'!$M$47,'Yield &amp; Quality'!M36&lt;'Dockage Schedule'!$C$49,'Dockage Schedule'!N66,'Yield &amp; Quality'!M36&gt;='Dockage Schedule'!$C$49,'Dockage Schedule'!$M$49)</f>
        <v>0</v>
      </c>
      <c r="I41" cm="1">
        <f t="array" ref="I41">_xlfn.IFS('Yield &amp; Quality'!N36&lt;'Dockage Schedule'!$C$29,0,'Yield &amp; Quality'!N36&lt;'Dockage Schedule'!$C$30,'Dockage Schedule'!$M$29,'Yield &amp; Quality'!N36&lt;'Dockage Schedule'!$C$31,'Dockage Schedule'!$M$30,'Yield &amp; Quality'!N36&lt;'Dockage Schedule'!$C$32,'Dockage Schedule'!$M$31,'Yield &amp; Quality'!N36&lt;'Dockage Schedule'!$C$33,'Dockage Schedule'!$M$32,'Yield &amp; Quality'!N36&lt;'Dockage Schedule'!$C$34,'Dockage Schedule'!$M$33,'Yield &amp; Quality'!N36&lt;'Dockage Schedule'!$C$35,'Dockage Schedule'!$M$34,'Yield &amp; Quality'!N36&lt;'Dockage Schedule'!$C$36,'Dockage Schedule'!$M$35,'Yield &amp; Quality'!N36&lt;'Dockage Schedule'!$C$37,'Dockage Schedule'!$M$36,'Yield &amp; Quality'!N36&lt;'Dockage Schedule'!$C$38,'Dockage Schedule'!$M$37,'Yield &amp; Quality'!N36&lt;'Dockage Schedule'!$C$39,'Dockage Schedule'!$M$38,'Yield &amp; Quality'!N36&lt;'Dockage Schedule'!$C$40,'Dockage Schedule'!$M$39,'Yield &amp; Quality'!N36&lt;'Dockage Schedule'!$C$41,'Dockage Schedule'!$M$40,'Yield &amp; Quality'!N36&lt;'Dockage Schedule'!$C$42,'Dockage Schedule'!$M$41,'Yield &amp; Quality'!N36&lt;'Dockage Schedule'!$C$43,'Dockage Schedule'!$M$42,'Yield &amp; Quality'!N36&lt;'Dockage Schedule'!$C$44,'Dockage Schedule'!$M$43,'Yield &amp; Quality'!N36&lt;'Dockage Schedule'!$C$45,'Dockage Schedule'!$M$44,'Yield &amp; Quality'!N36&lt;'Dockage Schedule'!$C$46,'Dockage Schedule'!$M$45,'Yield &amp; Quality'!N36&lt;'Dockage Schedule'!$C$47,'Dockage Schedule'!$M$46,'Yield &amp; Quality'!N36&lt;'Dockage Schedule'!$C$48,'Dockage Schedule'!$M$47,'Yield &amp; Quality'!N36&lt;'Dockage Schedule'!$C$49,'Dockage Schedule'!O66,'Yield &amp; Quality'!N36&gt;='Dockage Schedule'!$C$49,'Dockage Schedule'!$M$49)</f>
        <v>0</v>
      </c>
      <c r="J41" s="62" cm="1">
        <f t="array" ref="J41">_xlfn.IFS('Yield &amp; Quality'!O36&lt;'Dockage Schedule'!$C$29,0,'Yield &amp; Quality'!O36&lt;'Dockage Schedule'!$C$30,'Dockage Schedule'!$M$29,'Yield &amp; Quality'!O36&lt;'Dockage Schedule'!$C$31,'Dockage Schedule'!$M$30,'Yield &amp; Quality'!O36&lt;'Dockage Schedule'!$C$32,'Dockage Schedule'!$M$31,'Yield &amp; Quality'!O36&lt;'Dockage Schedule'!$C$33,'Dockage Schedule'!$M$32,'Yield &amp; Quality'!O36&lt;'Dockage Schedule'!$C$34,'Dockage Schedule'!$M$33,'Yield &amp; Quality'!O36&lt;'Dockage Schedule'!$C$35,'Dockage Schedule'!$M$34,'Yield &amp; Quality'!O36&lt;'Dockage Schedule'!$C$36,'Dockage Schedule'!$M$35,'Yield &amp; Quality'!O36&lt;'Dockage Schedule'!$C$37,'Dockage Schedule'!$M$36,'Yield &amp; Quality'!O36&lt;'Dockage Schedule'!$C$38,'Dockage Schedule'!$M$37,'Yield &amp; Quality'!O36&lt;'Dockage Schedule'!$C$39,'Dockage Schedule'!$M$38,'Yield &amp; Quality'!O36&lt;'Dockage Schedule'!$C$40,'Dockage Schedule'!$M$39,'Yield &amp; Quality'!O36&lt;'Dockage Schedule'!$C$41,'Dockage Schedule'!$M$40,'Yield &amp; Quality'!O36&lt;'Dockage Schedule'!$C$42,'Dockage Schedule'!$M$41,'Yield &amp; Quality'!O36&lt;'Dockage Schedule'!$C$43,'Dockage Schedule'!$M$42,'Yield &amp; Quality'!O36&lt;'Dockage Schedule'!$C$44,'Dockage Schedule'!$M$43,'Yield &amp; Quality'!O36&lt;'Dockage Schedule'!$C$45,'Dockage Schedule'!$M$44,'Yield &amp; Quality'!O36&lt;'Dockage Schedule'!$C$46,'Dockage Schedule'!$M$45,'Yield &amp; Quality'!O36&lt;'Dockage Schedule'!$C$47,'Dockage Schedule'!$M$46,'Yield &amp; Quality'!O36&lt;'Dockage Schedule'!$C$48,'Dockage Schedule'!$M$47,'Yield &amp; Quality'!O36&lt;'Dockage Schedule'!$C$49,'Dockage Schedule'!P66,'Yield &amp; Quality'!O36&gt;='Dockage Schedule'!$C$49,'Dockage Schedule'!$M$49)</f>
        <v>0</v>
      </c>
      <c r="L41" s="67" cm="1">
        <f t="array" ref="L41">_xlfn.IFS('Yield &amp; Quality'!Q36&gt;='Dockage Schedule'!$P$4,'Dockage Schedule'!$AA$4,'Yield &amp; Quality'!Q36&gt;='Dockage Schedule'!$P$5,'Dockage Schedule'!$AA$5,'Yield &amp; Quality'!Q36&gt;='Dockage Schedule'!$P$6,'Dockage Schedule'!$AA$6,'Yield &amp; Quality'!Q36&gt;='Dockage Schedule'!$P$7,'Dockage Schedule'!$AA$7,'Yield &amp; Quality'!Q36&gt;='Dockage Schedule'!$P$8,'Dockage Schedule'!$AA$8,'Yield &amp; Quality'!Q36&gt;='Dockage Schedule'!$P$9,'Dockage Schedule'!$AA$9,'Yield &amp; Quality'!Q36&gt;='Dockage Schedule'!$P$10,'Dockage Schedule'!$AA$10,'Yield &amp; Quality'!Q36&gt;='Dockage Schedule'!$P$11,'Dockage Schedule'!$AA$11,'Yield &amp; Quality'!Q36&gt;='Dockage Schedule'!$P$12,'Dockage Schedule'!$AA$12,'Yield &amp; Quality'!Q36&gt;='Dockage Schedule'!$P$13,'Dockage Schedule'!$AA$13,'Yield &amp; Quality'!Q36&gt;='Dockage Schedule'!$P$14,'Dockage Schedule'!$AA$14,'Yield &amp; Quality'!Q36&gt;='Dockage Schedule'!$P$15,'Dockage Schedule'!$AA$15,'Yield &amp; Quality'!Q36&gt;='Dockage Schedule'!$P$16,'Dockage Schedule'!$AA$16,'Yield &amp; Quality'!Q36&gt;='Dockage Schedule'!$P$17,'Dockage Schedule'!$AA$17,'Yield &amp; Quality'!Q36&gt;='Dockage Schedule'!$P$18,'Dockage Schedule'!$AA$18,'Yield &amp; Quality'!Q36&gt;='Dockage Schedule'!$P$19,'Dockage Schedule'!$AA$19,'Yield &amp; Quality'!Q36&gt;='Dockage Schedule'!$P$20,'Dockage Schedule'!$AA$20,'Yield &amp; Quality'!Q36&gt;='Dockage Schedule'!$P$21,'Dockage Schedule'!$AA$21,'Yield &amp; Quality'!Q36&gt;='Dockage Schedule'!$P$22,'Dockage Schedule'!$AA$22,'Yield &amp; Quality'!Q36&gt;='Dockage Schedule'!$P$23,'Dockage Schedule'!$AA$23,'Yield &amp; Quality'!Q36&gt;='Dockage Schedule'!$P$24,'Dockage Schedule'!$AA$24,'Yield &amp; Quality'!Q36&gt;='Dockage Schedule'!$P$25,'Dockage Schedule'!$AA$25,'Yield &amp; Quality'!Q36&gt;='Dockage Schedule'!$P$26,'Dockage Schedule'!$AA$26,'Yield &amp; Quality'!Q36&gt;='Dockage Schedule'!$P$27,'Dockage Schedule'!$AA$27,'Yield &amp; Quality'!Q36&lt;'Dockage Schedule'!$P$27,'Dockage Schedule'!$AA$27)+_xlfn.IFS('Yield &amp; Quality'!V36&lt;'Dockage Schedule'!$AD$4,'Dockage Schedule'!$AN$3,'Yield &amp; Quality'!V36&lt;'Dockage Schedule'!$AD$5,'Dockage Schedule'!$AN$4,'Yield &amp; Quality'!V36&lt;'Dockage Schedule'!$AD$6,'Dockage Schedule'!$AN$5,'Yield &amp; Quality'!V36&lt;'Dockage Schedule'!$AD$7,'Dockage Schedule'!$AN$6,'Yield &amp; Quality'!V36&lt;'Dockage Schedule'!$AD$8,'Dockage Schedule'!$AN$7,'Yield &amp; Quality'!V36&lt;'Dockage Schedule'!$AD$9,'Dockage Schedule'!$AN$8,'Yield &amp; Quality'!V36&lt;'Dockage Schedule'!$AD$10,'Dockage Schedule'!$AN$9,'Yield &amp; Quality'!V36&lt;'Dockage Schedule'!$AD$11,'Dockage Schedule'!$AN$10,'Yield &amp; Quality'!V36&lt;'Dockage Schedule'!$AD$12,'Dockage Schedule'!$AN$11,'Yield &amp; Quality'!V36&lt;'Dockage Schedule'!$AD$13,'Dockage Schedule'!$AN$12,'Yield &amp; Quality'!V36&lt;'Dockage Schedule'!$AD$14,'Dockage Schedule'!$AN$13,'Yield &amp; Quality'!V36&lt;'Dockage Schedule'!$AD$15,'Dockage Schedule'!$AN$14,'Yield &amp; Quality'!V36&lt;'Dockage Schedule'!$AD$16,'Dockage Schedule'!$AN$15,'Yield &amp; Quality'!V36&lt;'Dockage Schedule'!$AD$17,'Dockage Schedule'!$AN$16,'Yield &amp; Quality'!V36&lt;'Dockage Schedule'!$AD$18,'Dockage Schedule'!$AN$17,'Yield &amp; Quality'!V36&lt;'Dockage Schedule'!$AD$19,'Dockage Schedule'!$AN$18,'Yield &amp; Quality'!V36&lt;'Dockage Schedule'!$AD$20,'Dockage Schedule'!$AN$19,'Yield &amp; Quality'!V36&lt;'Dockage Schedule'!$AD$21,'Dockage Schedule'!$AN$20,'Yield &amp; Quality'!V36&lt;'Dockage Schedule'!$AD$21,'Dockage Schedule'!$AN$22,'Yield &amp; Quality'!V36&lt;'Dockage Schedule'!$AD$22,'Dockage Schedule'!$AN$23,'Yield &amp; Quality'!V36&lt;'Dockage Schedule'!$AD$24,'Dockage Schedule'!$AN$24,'Yield &amp; Quality'!V36&lt;'Dockage Schedule'!$AD$25,'Dockage Schedule'!$AN$24,'Yield &amp; Quality'!V36&gt;='Dockage Schedule'!$AD$25,-500)-_xlfn.IFS('Yield &amp; Quality'!L36&lt;'Dockage Schedule'!$C$4,0,'Yield &amp; Quality'!L36&lt;'Dockage Schedule'!$C$5,'Dockage Schedule'!$M$4,'Yield &amp; Quality'!L36&lt;'Dockage Schedule'!$C$6,'Dockage Schedule'!$M$5,'Yield &amp; Quality'!L36&lt;'Dockage Schedule'!$C$6,'Dockage Schedule'!$M$7,'Yield &amp; Quality'!L36&lt;'Dockage Schedule'!$C$7,'Dockage Schedule'!$M$8,'Yield &amp; Quality'!L36&lt;'Dockage Schedule'!$C$8,'Dockage Schedule'!$M$9,'Yield &amp; Quality'!L36&lt;'Dockage Schedule'!$C$10,'Dockage Schedule'!$M$9,'Yield &amp; Quality'!L36&lt;'Dockage Schedule'!$C$10,'Dockage Schedule'!$M$11,'Yield &amp; Quality'!L36&lt;'Dockage Schedule'!$C$12,'Dockage Schedule'!$M$11,'Yield &amp; Quality'!L36&lt;'Dockage Schedule'!$C$13,'Dockage Schedule'!$M$12,'Yield &amp; Quality'!L36&lt;'Dockage Schedule'!$C$14,'Dockage Schedule'!$M$13,'Yield &amp; Quality'!L36&lt;'Dockage Schedule'!$C$15,'Dockage Schedule'!$M$14,'Yield &amp; Quality'!L36&lt;'Dockage Schedule'!$C$16,'Dockage Schedule'!$M$15,'Yield &amp; Quality'!L36&lt;'Dockage Schedule'!$C$17,'Dockage Schedule'!$M$16,'Yield &amp; Quality'!L36&lt;'Dockage Schedule'!$C$18,'Dockage Schedule'!$M$17,'Yield &amp; Quality'!L36&lt;'Dockage Schedule'!$C$19,'Dockage Schedule'!$M$18,'Yield &amp; Quality'!L36&lt;'Dockage Schedule'!$C$20,'Dockage Schedule'!$M$19,'Yield &amp; Quality'!L36&lt;'Dockage Schedule'!$C$21,'Dockage Schedule'!$M$20,'Yield &amp; Quality'!L36&lt;'Dockage Schedule'!$C$22,'Dockage Schedule'!$M$21,'Yield &amp; Quality'!L36&lt;'Dockage Schedule'!$C$23,'Dockage Schedule'!$M$22,'Yield &amp; Quality'!L36&lt;'Dockage Schedule'!$C$24,'Dockage Schedule'!$M$23,'Yield &amp; Quality'!L36&gt;='Dockage Schedule'!C42,'Dockage Schedule'!M42)</f>
        <v>-0.79</v>
      </c>
      <c r="M41" s="29" cm="1">
        <f t="array" ref="M41">_xlfn.IFS('Yield &amp; Quality'!R36&gt;='Dockage Schedule'!$P$4,'Dockage Schedule'!$AA$4,'Yield &amp; Quality'!R36&gt;='Dockage Schedule'!$P$5,'Dockage Schedule'!$AA$5,'Yield &amp; Quality'!R36&gt;='Dockage Schedule'!$P$6,'Dockage Schedule'!$AA$6,'Yield &amp; Quality'!R36&gt;='Dockage Schedule'!$P$7,'Dockage Schedule'!$AA$7,'Yield &amp; Quality'!R36&gt;='Dockage Schedule'!$P$8,'Dockage Schedule'!$AA$8,'Yield &amp; Quality'!R36&gt;='Dockage Schedule'!$P$9,'Dockage Schedule'!$AA$9,'Yield &amp; Quality'!R36&gt;='Dockage Schedule'!$P$10,'Dockage Schedule'!$AA$10,'Yield &amp; Quality'!R36&gt;='Dockage Schedule'!$P$11,'Dockage Schedule'!$AA$11,'Yield &amp; Quality'!R36&gt;='Dockage Schedule'!$P$12,'Dockage Schedule'!$AA$12,'Yield &amp; Quality'!R36&gt;='Dockage Schedule'!$P$13,'Dockage Schedule'!$AA$13,'Yield &amp; Quality'!R36&gt;='Dockage Schedule'!$P$14,'Dockage Schedule'!$AA$14,'Yield &amp; Quality'!R36&gt;='Dockage Schedule'!$P$15,'Dockage Schedule'!$AA$15,'Yield &amp; Quality'!R36&gt;='Dockage Schedule'!$P$16,'Dockage Schedule'!$AA$16,'Yield &amp; Quality'!R36&gt;='Dockage Schedule'!$P$17,'Dockage Schedule'!$AA$17,'Yield &amp; Quality'!R36&gt;='Dockage Schedule'!$P$18,'Dockage Schedule'!$AA$18,'Yield &amp; Quality'!R36&gt;='Dockage Schedule'!$P$19,'Dockage Schedule'!$AA$19,'Yield &amp; Quality'!R36&gt;='Dockage Schedule'!$P$20,'Dockage Schedule'!$AA$20,'Yield &amp; Quality'!R36&gt;='Dockage Schedule'!$P$21,'Dockage Schedule'!$AA$21,'Yield &amp; Quality'!R36&gt;='Dockage Schedule'!$P$22,'Dockage Schedule'!$AA$22,'Yield &amp; Quality'!R36&gt;='Dockage Schedule'!$P$23,'Dockage Schedule'!$AA$23,'Yield &amp; Quality'!R36&gt;='Dockage Schedule'!$P$24,'Dockage Schedule'!$AA$24,'Yield &amp; Quality'!R36&gt;='Dockage Schedule'!$P$25,'Dockage Schedule'!$AA$25,'Yield &amp; Quality'!R36&gt;='Dockage Schedule'!$P$26,'Dockage Schedule'!$AA$26,'Yield &amp; Quality'!R36&gt;='Dockage Schedule'!$P$27,'Dockage Schedule'!$AA$27,'Yield &amp; Quality'!R36&lt;'Dockage Schedule'!$P$27,'Dockage Schedule'!$AA$27)+_xlfn.IFS('Yield &amp; Quality'!W36&lt;'Dockage Schedule'!$AD$4,'Dockage Schedule'!$AN$3,'Yield &amp; Quality'!W36&lt;'Dockage Schedule'!$AD$5,'Dockage Schedule'!$AN$4,'Yield &amp; Quality'!W36&lt;'Dockage Schedule'!$AD$6,'Dockage Schedule'!$AN$5,'Yield &amp; Quality'!W36&lt;'Dockage Schedule'!$AD$7,'Dockage Schedule'!$AN$6,'Yield &amp; Quality'!W36&lt;'Dockage Schedule'!$AD$8,'Dockage Schedule'!$AN$7,'Yield &amp; Quality'!W36&lt;'Dockage Schedule'!$AD$9,'Dockage Schedule'!$AN$8,'Yield &amp; Quality'!W36&lt;'Dockage Schedule'!$AD$10,'Dockage Schedule'!$AN$9,'Yield &amp; Quality'!W36&lt;'Dockage Schedule'!$AD$11,'Dockage Schedule'!$AN$10,'Yield &amp; Quality'!W36&lt;'Dockage Schedule'!$AD$12,'Dockage Schedule'!$AN$11,'Yield &amp; Quality'!W36&lt;'Dockage Schedule'!$AD$13,'Dockage Schedule'!$AN$12,'Yield &amp; Quality'!W36&lt;'Dockage Schedule'!$AD$14,'Dockage Schedule'!$AN$13,'Yield &amp; Quality'!W36&lt;'Dockage Schedule'!$AD$15,'Dockage Schedule'!$AN$14,'Yield &amp; Quality'!W36&lt;'Dockage Schedule'!$AD$16,'Dockage Schedule'!$AN$15,'Yield &amp; Quality'!W36&lt;'Dockage Schedule'!$AD$17,'Dockage Schedule'!$AN$16,'Yield &amp; Quality'!W36&lt;'Dockage Schedule'!$AD$18,'Dockage Schedule'!$AN$17,'Yield &amp; Quality'!W36&lt;'Dockage Schedule'!$AD$19,'Dockage Schedule'!$AN$18,'Yield &amp; Quality'!W36&lt;'Dockage Schedule'!$AD$20,'Dockage Schedule'!$AN$19,'Yield &amp; Quality'!W36&lt;'Dockage Schedule'!$AD$21,'Dockage Schedule'!$AN$20,'Yield &amp; Quality'!W36&lt;'Dockage Schedule'!$AD$21,'Dockage Schedule'!$AN$22,'Yield &amp; Quality'!W36&lt;'Dockage Schedule'!$AD$22,'Dockage Schedule'!$AN$23,'Yield &amp; Quality'!W36&lt;'Dockage Schedule'!$AD$24,'Dockage Schedule'!$AN$24,'Yield &amp; Quality'!W36&lt;'Dockage Schedule'!$AD$25,'Dockage Schedule'!$AN$24,'Yield &amp; Quality'!W36&gt;='Dockage Schedule'!$AD$25,-500)-_xlfn.IFS('Yield &amp; Quality'!M36&lt;'Dockage Schedule'!$C$4,0,'Yield &amp; Quality'!M36&lt;'Dockage Schedule'!$C$5,'Dockage Schedule'!$M$4,'Yield &amp; Quality'!M36&lt;'Dockage Schedule'!$C$6,'Dockage Schedule'!$M$5,'Yield &amp; Quality'!M36&lt;'Dockage Schedule'!$C$6,'Dockage Schedule'!$M$7,'Yield &amp; Quality'!M36&lt;'Dockage Schedule'!$C$7,'Dockage Schedule'!$M$8,'Yield &amp; Quality'!M36&lt;'Dockage Schedule'!$C$8,'Dockage Schedule'!$M$9,'Yield &amp; Quality'!M36&lt;'Dockage Schedule'!$C$10,'Dockage Schedule'!$M$9,'Yield &amp; Quality'!M36&lt;'Dockage Schedule'!$C$10,'Dockage Schedule'!$M$11,'Yield &amp; Quality'!M36&lt;'Dockage Schedule'!$C$12,'Dockage Schedule'!$M$11,'Yield &amp; Quality'!M36&lt;'Dockage Schedule'!$C$13,'Dockage Schedule'!$M$12,'Yield &amp; Quality'!M36&lt;'Dockage Schedule'!$C$14,'Dockage Schedule'!$M$13,'Yield &amp; Quality'!M36&lt;'Dockage Schedule'!$C$15,'Dockage Schedule'!$M$14,'Yield &amp; Quality'!M36&lt;'Dockage Schedule'!$C$16,'Dockage Schedule'!$M$15,'Yield &amp; Quality'!M36&lt;'Dockage Schedule'!$C$17,'Dockage Schedule'!$M$16,'Yield &amp; Quality'!M36&lt;'Dockage Schedule'!$C$18,'Dockage Schedule'!$M$17,'Yield &amp; Quality'!M36&lt;'Dockage Schedule'!$C$19,'Dockage Schedule'!$M$18,'Yield &amp; Quality'!M36&lt;'Dockage Schedule'!$C$20,'Dockage Schedule'!$M$19,'Yield &amp; Quality'!M36&lt;'Dockage Schedule'!$C$21,'Dockage Schedule'!$M$20,'Yield &amp; Quality'!M36&lt;'Dockage Schedule'!$C$22,'Dockage Schedule'!$M$21,'Yield &amp; Quality'!M36&lt;'Dockage Schedule'!$C$23,'Dockage Schedule'!$M$22,'Yield &amp; Quality'!M36&lt;'Dockage Schedule'!$C$24,'Dockage Schedule'!$M$23,'Yield &amp; Quality'!M36&gt;='Dockage Schedule'!D42,'Dockage Schedule'!N42)</f>
        <v>-0.09</v>
      </c>
      <c r="N41" s="29" cm="1">
        <f t="array" ref="N41">_xlfn.IFS('Yield &amp; Quality'!S36&gt;='Dockage Schedule'!$P$4,'Dockage Schedule'!$AA$4,'Yield &amp; Quality'!S36&gt;='Dockage Schedule'!$P$5,'Dockage Schedule'!$AA$5,'Yield &amp; Quality'!S36&gt;='Dockage Schedule'!$P$6,'Dockage Schedule'!$AA$6,'Yield &amp; Quality'!S36&gt;='Dockage Schedule'!$P$7,'Dockage Schedule'!$AA$7,'Yield &amp; Quality'!S36&gt;='Dockage Schedule'!$P$8,'Dockage Schedule'!$AA$8,'Yield &amp; Quality'!S36&gt;='Dockage Schedule'!$P$9,'Dockage Schedule'!$AA$9,'Yield &amp; Quality'!S36&gt;='Dockage Schedule'!$P$10,'Dockage Schedule'!$AA$10,'Yield &amp; Quality'!S36&gt;='Dockage Schedule'!$P$11,'Dockage Schedule'!$AA$11,'Yield &amp; Quality'!S36&gt;='Dockage Schedule'!$P$12,'Dockage Schedule'!$AA$12,'Yield &amp; Quality'!S36&gt;='Dockage Schedule'!$P$13,'Dockage Schedule'!$AA$13,'Yield &amp; Quality'!S36&gt;='Dockage Schedule'!$P$14,'Dockage Schedule'!$AA$14,'Yield &amp; Quality'!S36&gt;='Dockage Schedule'!$P$15,'Dockage Schedule'!$AA$15,'Yield &amp; Quality'!S36&gt;='Dockage Schedule'!$P$16,'Dockage Schedule'!$AA$16,'Yield &amp; Quality'!S36&gt;='Dockage Schedule'!$P$17,'Dockage Schedule'!$AA$17,'Yield &amp; Quality'!S36&gt;='Dockage Schedule'!$P$18,'Dockage Schedule'!$AA$18,'Yield &amp; Quality'!S36&gt;='Dockage Schedule'!$P$19,'Dockage Schedule'!$AA$19,'Yield &amp; Quality'!S36&gt;='Dockage Schedule'!$P$20,'Dockage Schedule'!$AA$20,'Yield &amp; Quality'!S36&gt;='Dockage Schedule'!$P$21,'Dockage Schedule'!$AA$21,'Yield &amp; Quality'!S36&gt;='Dockage Schedule'!$P$22,'Dockage Schedule'!$AA$22,'Yield &amp; Quality'!S36&gt;='Dockage Schedule'!$P$23,'Dockage Schedule'!$AA$23,'Yield &amp; Quality'!S36&gt;='Dockage Schedule'!$P$24,'Dockage Schedule'!$AA$24,'Yield &amp; Quality'!S36&gt;='Dockage Schedule'!$P$25,'Dockage Schedule'!$AA$25,'Yield &amp; Quality'!S36&gt;='Dockage Schedule'!$P$26,'Dockage Schedule'!$AA$26,'Yield &amp; Quality'!S36&gt;='Dockage Schedule'!$P$27,'Dockage Schedule'!$AA$27,'Yield &amp; Quality'!S36&lt;'Dockage Schedule'!$P$27,'Dockage Schedule'!$AA$27)+_xlfn.IFS('Yield &amp; Quality'!X36&lt;'Dockage Schedule'!$AD$4,'Dockage Schedule'!$AN$3,'Yield &amp; Quality'!X36&lt;'Dockage Schedule'!$AD$5,'Dockage Schedule'!$AN$4,'Yield &amp; Quality'!X36&lt;'Dockage Schedule'!$AD$6,'Dockage Schedule'!$AN$5,'Yield &amp; Quality'!X36&lt;'Dockage Schedule'!$AD$7,'Dockage Schedule'!$AN$6,'Yield &amp; Quality'!X36&lt;'Dockage Schedule'!$AD$8,'Dockage Schedule'!$AN$7,'Yield &amp; Quality'!X36&lt;'Dockage Schedule'!$AD$9,'Dockage Schedule'!$AN$8,'Yield &amp; Quality'!X36&lt;'Dockage Schedule'!$AD$10,'Dockage Schedule'!$AN$9,'Yield &amp; Quality'!X36&lt;'Dockage Schedule'!$AD$11,'Dockage Schedule'!$AN$10,'Yield &amp; Quality'!X36&lt;'Dockage Schedule'!$AD$12,'Dockage Schedule'!$AN$11,'Yield &amp; Quality'!X36&lt;'Dockage Schedule'!$AD$13,'Dockage Schedule'!$AN$12,'Yield &amp; Quality'!X36&lt;'Dockage Schedule'!$AD$14,'Dockage Schedule'!$AN$13,'Yield &amp; Quality'!X36&lt;'Dockage Schedule'!$AD$15,'Dockage Schedule'!$AN$14,'Yield &amp; Quality'!X36&lt;'Dockage Schedule'!$AD$16,'Dockage Schedule'!$AN$15,'Yield &amp; Quality'!X36&lt;'Dockage Schedule'!$AD$17,'Dockage Schedule'!$AN$16,'Yield &amp; Quality'!X36&lt;'Dockage Schedule'!$AD$18,'Dockage Schedule'!$AN$17,'Yield &amp; Quality'!X36&lt;'Dockage Schedule'!$AD$19,'Dockage Schedule'!$AN$18,'Yield &amp; Quality'!X36&lt;'Dockage Schedule'!$AD$20,'Dockage Schedule'!$AN$19,'Yield &amp; Quality'!X36&lt;'Dockage Schedule'!$AD$21,'Dockage Schedule'!$AN$20,'Yield &amp; Quality'!X36&lt;'Dockage Schedule'!$AD$21,'Dockage Schedule'!$AN$22,'Yield &amp; Quality'!X36&lt;'Dockage Schedule'!$AD$22,'Dockage Schedule'!$AN$23,'Yield &amp; Quality'!X36&lt;'Dockage Schedule'!$AD$24,'Dockage Schedule'!$AN$24,'Yield &amp; Quality'!X36&lt;'Dockage Schedule'!$AD$25,'Dockage Schedule'!$AN$24,'Yield &amp; Quality'!X36&gt;='Dockage Schedule'!$AD$25,-500)-_xlfn.IFS('Yield &amp; Quality'!N36&lt;'Dockage Schedule'!$C$4,0,'Yield &amp; Quality'!N36&lt;'Dockage Schedule'!$C$5,'Dockage Schedule'!$M$4,'Yield &amp; Quality'!N36&lt;'Dockage Schedule'!$C$6,'Dockage Schedule'!$M$5,'Yield &amp; Quality'!N36&lt;'Dockage Schedule'!$C$6,'Dockage Schedule'!$M$7,'Yield &amp; Quality'!N36&lt;'Dockage Schedule'!$C$7,'Dockage Schedule'!$M$8,'Yield &amp; Quality'!N36&lt;'Dockage Schedule'!$C$8,'Dockage Schedule'!$M$9,'Yield &amp; Quality'!N36&lt;'Dockage Schedule'!$C$10,'Dockage Schedule'!$M$9,'Yield &amp; Quality'!N36&lt;'Dockage Schedule'!$C$10,'Dockage Schedule'!$M$11,'Yield &amp; Quality'!N36&lt;'Dockage Schedule'!$C$12,'Dockage Schedule'!$M$11,'Yield &amp; Quality'!N36&lt;'Dockage Schedule'!$C$13,'Dockage Schedule'!$M$12,'Yield &amp; Quality'!N36&lt;'Dockage Schedule'!$C$14,'Dockage Schedule'!$M$13,'Yield &amp; Quality'!N36&lt;'Dockage Schedule'!$C$15,'Dockage Schedule'!$M$14,'Yield &amp; Quality'!N36&lt;'Dockage Schedule'!$C$16,'Dockage Schedule'!$M$15,'Yield &amp; Quality'!N36&lt;'Dockage Schedule'!$C$17,'Dockage Schedule'!$M$16,'Yield &amp; Quality'!N36&lt;'Dockage Schedule'!$C$18,'Dockage Schedule'!$M$17,'Yield &amp; Quality'!N36&lt;'Dockage Schedule'!$C$19,'Dockage Schedule'!$M$18,'Yield &amp; Quality'!N36&lt;'Dockage Schedule'!$C$20,'Dockage Schedule'!$M$19,'Yield &amp; Quality'!N36&lt;'Dockage Schedule'!$C$21,'Dockage Schedule'!$M$20,'Yield &amp; Quality'!N36&lt;'Dockage Schedule'!$C$22,'Dockage Schedule'!$M$21,'Yield &amp; Quality'!N36&lt;'Dockage Schedule'!$C$23,'Dockage Schedule'!$M$22,'Yield &amp; Quality'!N36&lt;'Dockage Schedule'!$C$24,'Dockage Schedule'!$M$23,'Yield &amp; Quality'!N36&gt;='Dockage Schedule'!E42,'Dockage Schedule'!O42)</f>
        <v>-0.14000000000000001</v>
      </c>
      <c r="O41" s="68" cm="1">
        <f t="array" ref="O41">_xlfn.IFS('Yield &amp; Quality'!T36&gt;='Dockage Schedule'!$P$4,'Dockage Schedule'!$AA$4,'Yield &amp; Quality'!T36&gt;='Dockage Schedule'!$P$5,'Dockage Schedule'!$AA$5,'Yield &amp; Quality'!T36&gt;='Dockage Schedule'!$P$6,'Dockage Schedule'!$AA$6,'Yield &amp; Quality'!T36&gt;='Dockage Schedule'!$P$7,'Dockage Schedule'!$AA$7,'Yield &amp; Quality'!T36&gt;='Dockage Schedule'!$P$8,'Dockage Schedule'!$AA$8,'Yield &amp; Quality'!T36&gt;='Dockage Schedule'!$P$9,'Dockage Schedule'!$AA$9,'Yield &amp; Quality'!T36&gt;='Dockage Schedule'!$P$10,'Dockage Schedule'!$AA$10,'Yield &amp; Quality'!T36&gt;='Dockage Schedule'!$P$11,'Dockage Schedule'!$AA$11,'Yield &amp; Quality'!T36&gt;='Dockage Schedule'!$P$12,'Dockage Schedule'!$AA$12,'Yield &amp; Quality'!T36&gt;='Dockage Schedule'!$P$13,'Dockage Schedule'!$AA$13,'Yield &amp; Quality'!T36&gt;='Dockage Schedule'!$P$14,'Dockage Schedule'!$AA$14,'Yield &amp; Quality'!T36&gt;='Dockage Schedule'!$P$15,'Dockage Schedule'!$AA$15,'Yield &amp; Quality'!T36&gt;='Dockage Schedule'!$P$16,'Dockage Schedule'!$AA$16,'Yield &amp; Quality'!T36&gt;='Dockage Schedule'!$P$17,'Dockage Schedule'!$AA$17,'Yield &amp; Quality'!T36&gt;='Dockage Schedule'!$P$18,'Dockage Schedule'!$AA$18,'Yield &amp; Quality'!T36&gt;='Dockage Schedule'!$P$19,'Dockage Schedule'!$AA$19,'Yield &amp; Quality'!T36&gt;='Dockage Schedule'!$P$20,'Dockage Schedule'!$AA$20,'Yield &amp; Quality'!T36&gt;='Dockage Schedule'!$P$21,'Dockage Schedule'!$AA$21,'Yield &amp; Quality'!T36&gt;='Dockage Schedule'!$P$22,'Dockage Schedule'!$AA$22,'Yield &amp; Quality'!T36&gt;='Dockage Schedule'!$P$23,'Dockage Schedule'!$AA$23,'Yield &amp; Quality'!T36&gt;='Dockage Schedule'!$P$24,'Dockage Schedule'!$AA$24,'Yield &amp; Quality'!T36&gt;='Dockage Schedule'!$P$25,'Dockage Schedule'!$AA$25,'Yield &amp; Quality'!T36&gt;='Dockage Schedule'!$P$26,'Dockage Schedule'!$AA$26,'Yield &amp; Quality'!T36&gt;='Dockage Schedule'!$P$27,'Dockage Schedule'!$AA$27,'Yield &amp; Quality'!T36&lt;'Dockage Schedule'!$P$27,'Dockage Schedule'!$AA$27)+_xlfn.IFS('Yield &amp; Quality'!Y36&lt;'Dockage Schedule'!$AD$4,'Dockage Schedule'!$AN$3,'Yield &amp; Quality'!Y36&lt;'Dockage Schedule'!$AD$5,'Dockage Schedule'!$AN$4,'Yield &amp; Quality'!Y36&lt;'Dockage Schedule'!$AD$6,'Dockage Schedule'!$AN$5,'Yield &amp; Quality'!Y36&lt;'Dockage Schedule'!$AD$7,'Dockage Schedule'!$AN$6,'Yield &amp; Quality'!Y36&lt;'Dockage Schedule'!$AD$8,'Dockage Schedule'!$AN$7,'Yield &amp; Quality'!Y36&lt;'Dockage Schedule'!$AD$9,'Dockage Schedule'!$AN$8,'Yield &amp; Quality'!Y36&lt;'Dockage Schedule'!$AD$10,'Dockage Schedule'!$AN$9,'Yield &amp; Quality'!Y36&lt;'Dockage Schedule'!$AD$11,'Dockage Schedule'!$AN$10,'Yield &amp; Quality'!Y36&lt;'Dockage Schedule'!$AD$12,'Dockage Schedule'!$AN$11,'Yield &amp; Quality'!Y36&lt;'Dockage Schedule'!$AD$13,'Dockage Schedule'!$AN$12,'Yield &amp; Quality'!Y36&lt;'Dockage Schedule'!$AD$14,'Dockage Schedule'!$AN$13,'Yield &amp; Quality'!Y36&lt;'Dockage Schedule'!$AD$15,'Dockage Schedule'!$AN$14,'Yield &amp; Quality'!Y36&lt;'Dockage Schedule'!$AD$16,'Dockage Schedule'!$AN$15,'Yield &amp; Quality'!Y36&lt;'Dockage Schedule'!$AD$17,'Dockage Schedule'!$AN$16,'Yield &amp; Quality'!Y36&lt;'Dockage Schedule'!$AD$18,'Dockage Schedule'!$AN$17,'Yield &amp; Quality'!Y36&lt;'Dockage Schedule'!$AD$19,'Dockage Schedule'!$AN$18,'Yield &amp; Quality'!Y36&lt;'Dockage Schedule'!$AD$20,'Dockage Schedule'!$AN$19,'Yield &amp; Quality'!Y36&lt;'Dockage Schedule'!$AD$21,'Dockage Schedule'!$AN$20,'Yield &amp; Quality'!Y36&lt;'Dockage Schedule'!$AD$21,'Dockage Schedule'!$AN$22,'Yield &amp; Quality'!Y36&lt;'Dockage Schedule'!$AD$22,'Dockage Schedule'!$AN$23,'Yield &amp; Quality'!Y36&lt;'Dockage Schedule'!$AD$24,'Dockage Schedule'!$AN$24,'Yield &amp; Quality'!Y36&lt;'Dockage Schedule'!$AD$25,'Dockage Schedule'!$AN$24,'Yield &amp; Quality'!Y36&gt;='Dockage Schedule'!$AD$25,-500)-_xlfn.IFS('Yield &amp; Quality'!O36&lt;'Dockage Schedule'!$C$4,0,'Yield &amp; Quality'!O36&lt;'Dockage Schedule'!$C$5,'Dockage Schedule'!$M$4,'Yield &amp; Quality'!O36&lt;'Dockage Schedule'!$C$6,'Dockage Schedule'!$M$5,'Yield &amp; Quality'!O36&lt;'Dockage Schedule'!$C$6,'Dockage Schedule'!$M$7,'Yield &amp; Quality'!O36&lt;'Dockage Schedule'!$C$7,'Dockage Schedule'!$M$8,'Yield &amp; Quality'!O36&lt;'Dockage Schedule'!$C$8,'Dockage Schedule'!$M$9,'Yield &amp; Quality'!O36&lt;'Dockage Schedule'!$C$10,'Dockage Schedule'!$M$9,'Yield &amp; Quality'!O36&lt;'Dockage Schedule'!$C$10,'Dockage Schedule'!$M$11,'Yield &amp; Quality'!O36&lt;'Dockage Schedule'!$C$12,'Dockage Schedule'!$M$11,'Yield &amp; Quality'!O36&lt;'Dockage Schedule'!$C$13,'Dockage Schedule'!$M$12,'Yield &amp; Quality'!O36&lt;'Dockage Schedule'!$C$14,'Dockage Schedule'!$M$13,'Yield &amp; Quality'!O36&lt;'Dockage Schedule'!$C$15,'Dockage Schedule'!$M$14,'Yield &amp; Quality'!O36&lt;'Dockage Schedule'!$C$16,'Dockage Schedule'!$M$15,'Yield &amp; Quality'!O36&lt;'Dockage Schedule'!$C$17,'Dockage Schedule'!$M$16,'Yield &amp; Quality'!O36&lt;'Dockage Schedule'!$C$18,'Dockage Schedule'!$M$17,'Yield &amp; Quality'!O36&lt;'Dockage Schedule'!$C$19,'Dockage Schedule'!$M$18,'Yield &amp; Quality'!O36&lt;'Dockage Schedule'!$C$20,'Dockage Schedule'!$M$19,'Yield &amp; Quality'!O36&lt;'Dockage Schedule'!$C$21,'Dockage Schedule'!$M$20,'Yield &amp; Quality'!O36&lt;'Dockage Schedule'!$C$22,'Dockage Schedule'!$M$21,'Yield &amp; Quality'!O36&lt;'Dockage Schedule'!$C$23,'Dockage Schedule'!$M$22,'Yield &amp; Quality'!O36&lt;'Dockage Schedule'!$C$24,'Dockage Schedule'!$M$23,'Yield &amp; Quality'!O36&gt;='Dockage Schedule'!F42,'Dockage Schedule'!P42)</f>
        <v>-0.03</v>
      </c>
      <c r="Q41" s="66">
        <f>(('Yield &amp; Quality'!G36*((100-'Partial Returns'!G41)/100))*($C$3+L41))+($C$4*'Yield &amp; Quality'!AA36)</f>
        <v>700.90455719574743</v>
      </c>
      <c r="R41" s="7">
        <f>(('Yield &amp; Quality'!H36*((100-'Partial Returns'!H41)/100))*($C$3+M41))+($C$4*'Yield &amp; Quality'!AB36)</f>
        <v>913.80174889783575</v>
      </c>
      <c r="S41" s="7">
        <f>(('Yield &amp; Quality'!I36*((100-'Partial Returns'!I41)/100))*($C$3+N41))+($C$4*'Yield &amp; Quality'!AC36)</f>
        <v>1033.7066371346268</v>
      </c>
      <c r="T41" s="8">
        <f>(('Yield &amp; Quality'!J36*((100-'Partial Returns'!J41)/100))*($C$3+O41))+($C$4*'Yield &amp; Quality'!AD36)</f>
        <v>981.87340722111685</v>
      </c>
      <c r="U41" s="5"/>
      <c r="V41" s="66" cm="1">
        <f t="array" ref="V41">_xlfn.IFS('Yield &amp; Quality'!B36='Treatment Costs'!$A$3,'Treatment Costs'!$K$3,'Yield &amp; Quality'!B36='Treatment Costs'!$A$4,'Treatment Costs'!$K$4,'Yield &amp; Quality'!B36='Treatment Costs'!$A$5,'Treatment Costs'!$K$5,'Yield &amp; Quality'!B36='Treatment Costs'!$A$6,'Treatment Costs'!$K$6,'Yield &amp; Quality'!B36='Treatment Costs'!$A$7,'Treatment Costs'!$K$7,'Yield &amp; Quality'!B36='Treatment Costs'!$A$8,'Treatment Costs'!$K$8,'Yield &amp; Quality'!B36='Treatment Costs'!$A$9,'Treatment Costs'!$K$9,'Yield &amp; Quality'!B36='Treatment Costs'!$A$10,'Treatment Costs'!$K$10,'Yield &amp; Quality'!B36='Treatment Costs'!$A$11,'Treatment Costs'!$K$11,'Yield &amp; Quality'!B36='Treatment Costs'!$A$12,'Treatment Costs'!$K$12,'Yield &amp; Quality'!B36='Treatment Costs'!$A$13,'Treatment Costs'!$K$13,'Yield &amp; Quality'!B36='Treatment Costs'!$A$14,'Treatment Costs'!$K$14,'Yield &amp; Quality'!B36='Treatment Costs'!$A$15,'Treatment Costs'!$K$15,'Yield &amp; Quality'!B36='Treatment Costs'!$A$16,'Treatment Costs'!$K$16)</f>
        <v>154.74642857142857</v>
      </c>
      <c r="W41" s="7" cm="1">
        <f t="array" ref="W41">_xlfn.IFS('Yield &amp; Quality'!C36='Treatment Costs'!$A$3,'Treatment Costs'!$W$3,'Yield &amp; Quality'!C36='Treatment Costs'!$A$4,'Treatment Costs'!$W$4,'Yield &amp; Quality'!C36='Treatment Costs'!$A$5,'Treatment Costs'!$W$5,'Yield &amp; Quality'!C36='Treatment Costs'!$A$6,'Treatment Costs'!$W$6,'Yield &amp; Quality'!C36='Treatment Costs'!$A$7,'Treatment Costs'!$W$7,'Yield &amp; Quality'!C36='Treatment Costs'!$A$8,'Treatment Costs'!$W$8,'Yield &amp; Quality'!C36='Treatment Costs'!$A$9,'Treatment Costs'!$W$9,'Yield &amp; Quality'!C36='Treatment Costs'!$A$10,'Treatment Costs'!$W$10,'Yield &amp; Quality'!C36='Treatment Costs'!$A$11,'Treatment Costs'!$W$11,'Yield &amp; Quality'!C36='Treatment Costs'!$A$12,'Treatment Costs'!$W$12,'Yield &amp; Quality'!C36='Treatment Costs'!$A$13,'Treatment Costs'!$W$13,'Yield &amp; Quality'!C36='Treatment Costs'!$A$14,'Treatment Costs'!$W$14,'Yield &amp; Quality'!C36='Treatment Costs'!$A$15,'Treatment Costs'!$W$15,'Yield &amp; Quality'!C36='Treatment Costs'!$A$16,'Treatment Costs'!$W$16)</f>
        <v>150.24642857142857</v>
      </c>
      <c r="X41" s="7" cm="1">
        <f t="array" ref="X41">_xlfn.IFS('Yield &amp; Quality'!D36='Treatment Costs'!$A$3,'Treatment Costs'!$K$3,'Yield &amp; Quality'!D36='Treatment Costs'!$A$4,'Treatment Costs'!$K$4,'Yield &amp; Quality'!D36='Treatment Costs'!$A$5,'Treatment Costs'!$K$5,'Yield &amp; Quality'!D36='Treatment Costs'!$A$6,'Treatment Costs'!$K$6,'Yield &amp; Quality'!D36='Treatment Costs'!$A$7,'Treatment Costs'!$K$7,'Yield &amp; Quality'!D36='Treatment Costs'!$A$8,'Treatment Costs'!$K$8,'Yield &amp; Quality'!D36='Treatment Costs'!$A$9,'Treatment Costs'!$K$9,'Yield &amp; Quality'!D36='Treatment Costs'!$A$10,'Treatment Costs'!$K$10,'Yield &amp; Quality'!D36='Treatment Costs'!$A$11,'Treatment Costs'!$K$11,'Yield &amp; Quality'!D36='Treatment Costs'!$A$12,'Treatment Costs'!$K$12,'Yield &amp; Quality'!D36='Treatment Costs'!$A$13,'Treatment Costs'!$K$13,'Yield &amp; Quality'!D36='Treatment Costs'!$A$14,'Treatment Costs'!$K$14,'Yield &amp; Quality'!D36='Treatment Costs'!$A$15,'Treatment Costs'!$K$15,'Yield &amp; Quality'!D36='Treatment Costs'!$A$16,'Treatment Costs'!$K$16)</f>
        <v>162.64017857142858</v>
      </c>
      <c r="Y41" s="8" cm="1">
        <f t="array" ref="Y41">_xlfn.IFS('Yield &amp; Quality'!E36='Treatment Costs'!$A$3,'Treatment Costs'!$W$3,'Yield &amp; Quality'!E36='Treatment Costs'!$A$4,'Treatment Costs'!$W$4,'Yield &amp; Quality'!E36='Treatment Costs'!$A$5,'Treatment Costs'!$W$5,'Yield &amp; Quality'!E36='Treatment Costs'!$A$6,'Treatment Costs'!$W$6,'Yield &amp; Quality'!E36='Treatment Costs'!$A$7,'Treatment Costs'!$W$7,'Yield &amp; Quality'!E36='Treatment Costs'!$A$8,'Treatment Costs'!$W$8,'Yield &amp; Quality'!E36='Treatment Costs'!$A$9,'Treatment Costs'!$W$9,'Yield &amp; Quality'!E36='Treatment Costs'!$A$10,'Treatment Costs'!$W$10,'Yield &amp; Quality'!E36='Treatment Costs'!$A$11,'Treatment Costs'!$W$11,'Yield &amp; Quality'!E36='Treatment Costs'!$A$12,'Treatment Costs'!$W$12,'Yield &amp; Quality'!E36='Treatment Costs'!$A$13,'Treatment Costs'!$W$13,'Yield &amp; Quality'!E36='Treatment Costs'!$A$14,'Treatment Costs'!$W$14,'Yield &amp; Quality'!E36='Treatment Costs'!$A$15,'Treatment Costs'!$W$15,'Yield &amp; Quality'!E36='Treatment Costs'!$A$16,'Treatment Costs'!$W$16)</f>
        <v>102.37410714285714</v>
      </c>
      <c r="AA41" s="66">
        <f>(('Yield &amp; Quality'!G36*((100-'Partial Returns'!G41)/100))*($C$3+L41))+($C$4*'Yield &amp; Quality'!AA36)-V41</f>
        <v>546.15812862431881</v>
      </c>
      <c r="AB41" s="7">
        <f>(('Yield &amp; Quality'!H36*((100-'Partial Returns'!H41)/100))*($C$3+M41))+($C$4*'Yield &amp; Quality'!AB36)-W41</f>
        <v>763.55532032640713</v>
      </c>
      <c r="AC41" s="7">
        <f>(('Yield &amp; Quality'!I36*((100-'Partial Returns'!I41)/100))*($C$3+N41))+($C$4*'Yield &amp; Quality'!AC36)-X41</f>
        <v>871.06645856319824</v>
      </c>
      <c r="AD41" s="8">
        <f>(('Yield &amp; Quality'!J36*((100-'Partial Returns'!J41)/100))*($C$3+O41))+($C$4*'Yield &amp; Quality'!AD36)-Y41</f>
        <v>879.49930007825969</v>
      </c>
    </row>
    <row r="42" spans="1:30" x14ac:dyDescent="0.25">
      <c r="A42">
        <v>5.6</v>
      </c>
      <c r="B42" s="66">
        <f>($C$3*'Yield &amp; Quality'!G37)+($C$4*'Yield &amp; Quality'!AA37)</f>
        <v>688.09266081183932</v>
      </c>
      <c r="C42" s="7">
        <f>($C$3*'Yield &amp; Quality'!H37)+($C$4*'Yield &amp; Quality'!AB37)</f>
        <v>850.86867784444576</v>
      </c>
      <c r="D42" s="7">
        <f>($C$3*'Yield &amp; Quality'!I37)+($C$4*'Yield &amp; Quality'!AC37)</f>
        <v>946.21975112908171</v>
      </c>
      <c r="E42" s="8">
        <f>($C$3*'Yield &amp; Quality'!J37)+($C$4*'Yield &amp; Quality'!AD37)</f>
        <v>1035.5247455171168</v>
      </c>
      <c r="G42" s="61" cm="1">
        <f t="array" ref="G42">_xlfn.IFS('Yield &amp; Quality'!L37&lt;'Dockage Schedule'!$C$29,0,'Yield &amp; Quality'!L37&lt;'Dockage Schedule'!$C$30,'Dockage Schedule'!$M$29,'Yield &amp; Quality'!L37&lt;'Dockage Schedule'!$C$31,'Dockage Schedule'!$M$30,'Yield &amp; Quality'!L37&lt;'Dockage Schedule'!$C$32,'Dockage Schedule'!$M$31,'Yield &amp; Quality'!L37&lt;'Dockage Schedule'!$C$33,'Dockage Schedule'!$M$32,'Yield &amp; Quality'!L37&lt;'Dockage Schedule'!$C$34,'Dockage Schedule'!$M$33,'Yield &amp; Quality'!L37&lt;'Dockage Schedule'!$C$35,'Dockage Schedule'!$M$34,'Yield &amp; Quality'!L37&lt;'Dockage Schedule'!$C$36,'Dockage Schedule'!$M$35,'Yield &amp; Quality'!L37&lt;'Dockage Schedule'!$C$37,'Dockage Schedule'!$M$36,'Yield &amp; Quality'!L37&lt;'Dockage Schedule'!$C$38,'Dockage Schedule'!$M$37,'Yield &amp; Quality'!L37&lt;'Dockage Schedule'!$C$39,'Dockage Schedule'!$M$38,'Yield &amp; Quality'!L37&lt;'Dockage Schedule'!$C$40,'Dockage Schedule'!$M$39,'Yield &amp; Quality'!L37&lt;'Dockage Schedule'!$C$41,'Dockage Schedule'!$M$40,'Yield &amp; Quality'!L37&lt;'Dockage Schedule'!$C$42,'Dockage Schedule'!$M$41,'Yield &amp; Quality'!L37&lt;'Dockage Schedule'!$C$43,'Dockage Schedule'!$M$42,'Yield &amp; Quality'!L37&lt;'Dockage Schedule'!$C$44,'Dockage Schedule'!$M$43,'Yield &amp; Quality'!L37&lt;'Dockage Schedule'!$C$45,'Dockage Schedule'!$M$44,'Yield &amp; Quality'!L37&lt;'Dockage Schedule'!$C$46,'Dockage Schedule'!$M$45,'Yield &amp; Quality'!L37&lt;'Dockage Schedule'!$C$47,'Dockage Schedule'!$M$46,'Yield &amp; Quality'!L37&lt;'Dockage Schedule'!$C$48,'Dockage Schedule'!$M$47,'Yield &amp; Quality'!L37&lt;'Dockage Schedule'!$C$49,'Dockage Schedule'!M67,'Yield &amp; Quality'!L37&gt;='Dockage Schedule'!$C$49,'Dockage Schedule'!$M$49)</f>
        <v>0</v>
      </c>
      <c r="H42" cm="1">
        <f t="array" ref="H42">_xlfn.IFS('Yield &amp; Quality'!M37&lt;'Dockage Schedule'!$C$29,0,'Yield &amp; Quality'!M37&lt;'Dockage Schedule'!$C$30,'Dockage Schedule'!$M$29,'Yield &amp; Quality'!M37&lt;'Dockage Schedule'!$C$31,'Dockage Schedule'!$M$30,'Yield &amp; Quality'!M37&lt;'Dockage Schedule'!$C$32,'Dockage Schedule'!$M$31,'Yield &amp; Quality'!M37&lt;'Dockage Schedule'!$C$33,'Dockage Schedule'!$M$32,'Yield &amp; Quality'!M37&lt;'Dockage Schedule'!$C$34,'Dockage Schedule'!$M$33,'Yield &amp; Quality'!M37&lt;'Dockage Schedule'!$C$35,'Dockage Schedule'!$M$34,'Yield &amp; Quality'!M37&lt;'Dockage Schedule'!$C$36,'Dockage Schedule'!$M$35,'Yield &amp; Quality'!M37&lt;'Dockage Schedule'!$C$37,'Dockage Schedule'!$M$36,'Yield &amp; Quality'!M37&lt;'Dockage Schedule'!$C$38,'Dockage Schedule'!$M$37,'Yield &amp; Quality'!M37&lt;'Dockage Schedule'!$C$39,'Dockage Schedule'!$M$38,'Yield &amp; Quality'!M37&lt;'Dockage Schedule'!$C$40,'Dockage Schedule'!$M$39,'Yield &amp; Quality'!M37&lt;'Dockage Schedule'!$C$41,'Dockage Schedule'!$M$40,'Yield &amp; Quality'!M37&lt;'Dockage Schedule'!$C$42,'Dockage Schedule'!$M$41,'Yield &amp; Quality'!M37&lt;'Dockage Schedule'!$C$43,'Dockage Schedule'!$M$42,'Yield &amp; Quality'!M37&lt;'Dockage Schedule'!$C$44,'Dockage Schedule'!$M$43,'Yield &amp; Quality'!M37&lt;'Dockage Schedule'!$C$45,'Dockage Schedule'!$M$44,'Yield &amp; Quality'!M37&lt;'Dockage Schedule'!$C$46,'Dockage Schedule'!$M$45,'Yield &amp; Quality'!M37&lt;'Dockage Schedule'!$C$47,'Dockage Schedule'!$M$46,'Yield &amp; Quality'!M37&lt;'Dockage Schedule'!$C$48,'Dockage Schedule'!$M$47,'Yield &amp; Quality'!M37&lt;'Dockage Schedule'!$C$49,'Dockage Schedule'!N67,'Yield &amp; Quality'!M37&gt;='Dockage Schedule'!$C$49,'Dockage Schedule'!$M$49)</f>
        <v>0</v>
      </c>
      <c r="I42" cm="1">
        <f t="array" ref="I42">_xlfn.IFS('Yield &amp; Quality'!N37&lt;'Dockage Schedule'!$C$29,0,'Yield &amp; Quality'!N37&lt;'Dockage Schedule'!$C$30,'Dockage Schedule'!$M$29,'Yield &amp; Quality'!N37&lt;'Dockage Schedule'!$C$31,'Dockage Schedule'!$M$30,'Yield &amp; Quality'!N37&lt;'Dockage Schedule'!$C$32,'Dockage Schedule'!$M$31,'Yield &amp; Quality'!N37&lt;'Dockage Schedule'!$C$33,'Dockage Schedule'!$M$32,'Yield &amp; Quality'!N37&lt;'Dockage Schedule'!$C$34,'Dockage Schedule'!$M$33,'Yield &amp; Quality'!N37&lt;'Dockage Schedule'!$C$35,'Dockage Schedule'!$M$34,'Yield &amp; Quality'!N37&lt;'Dockage Schedule'!$C$36,'Dockage Schedule'!$M$35,'Yield &amp; Quality'!N37&lt;'Dockage Schedule'!$C$37,'Dockage Schedule'!$M$36,'Yield &amp; Quality'!N37&lt;'Dockage Schedule'!$C$38,'Dockage Schedule'!$M$37,'Yield &amp; Quality'!N37&lt;'Dockage Schedule'!$C$39,'Dockage Schedule'!$M$38,'Yield &amp; Quality'!N37&lt;'Dockage Schedule'!$C$40,'Dockage Schedule'!$M$39,'Yield &amp; Quality'!N37&lt;'Dockage Schedule'!$C$41,'Dockage Schedule'!$M$40,'Yield &amp; Quality'!N37&lt;'Dockage Schedule'!$C$42,'Dockage Schedule'!$M$41,'Yield &amp; Quality'!N37&lt;'Dockage Schedule'!$C$43,'Dockage Schedule'!$M$42,'Yield &amp; Quality'!N37&lt;'Dockage Schedule'!$C$44,'Dockage Schedule'!$M$43,'Yield &amp; Quality'!N37&lt;'Dockage Schedule'!$C$45,'Dockage Schedule'!$M$44,'Yield &amp; Quality'!N37&lt;'Dockage Schedule'!$C$46,'Dockage Schedule'!$M$45,'Yield &amp; Quality'!N37&lt;'Dockage Schedule'!$C$47,'Dockage Schedule'!$M$46,'Yield &amp; Quality'!N37&lt;'Dockage Schedule'!$C$48,'Dockage Schedule'!$M$47,'Yield &amp; Quality'!N37&lt;'Dockage Schedule'!$C$49,'Dockage Schedule'!O67,'Yield &amp; Quality'!N37&gt;='Dockage Schedule'!$C$49,'Dockage Schedule'!$M$49)</f>
        <v>0</v>
      </c>
      <c r="J42" s="62" cm="1">
        <f t="array" ref="J42">_xlfn.IFS('Yield &amp; Quality'!O37&lt;'Dockage Schedule'!$C$29,0,'Yield &amp; Quality'!O37&lt;'Dockage Schedule'!$C$30,'Dockage Schedule'!$M$29,'Yield &amp; Quality'!O37&lt;'Dockage Schedule'!$C$31,'Dockage Schedule'!$M$30,'Yield &amp; Quality'!O37&lt;'Dockage Schedule'!$C$32,'Dockage Schedule'!$M$31,'Yield &amp; Quality'!O37&lt;'Dockage Schedule'!$C$33,'Dockage Schedule'!$M$32,'Yield &amp; Quality'!O37&lt;'Dockage Schedule'!$C$34,'Dockage Schedule'!$M$33,'Yield &amp; Quality'!O37&lt;'Dockage Schedule'!$C$35,'Dockage Schedule'!$M$34,'Yield &amp; Quality'!O37&lt;'Dockage Schedule'!$C$36,'Dockage Schedule'!$M$35,'Yield &amp; Quality'!O37&lt;'Dockage Schedule'!$C$37,'Dockage Schedule'!$M$36,'Yield &amp; Quality'!O37&lt;'Dockage Schedule'!$C$38,'Dockage Schedule'!$M$37,'Yield &amp; Quality'!O37&lt;'Dockage Schedule'!$C$39,'Dockage Schedule'!$M$38,'Yield &amp; Quality'!O37&lt;'Dockage Schedule'!$C$40,'Dockage Schedule'!$M$39,'Yield &amp; Quality'!O37&lt;'Dockage Schedule'!$C$41,'Dockage Schedule'!$M$40,'Yield &amp; Quality'!O37&lt;'Dockage Schedule'!$C$42,'Dockage Schedule'!$M$41,'Yield &amp; Quality'!O37&lt;'Dockage Schedule'!$C$43,'Dockage Schedule'!$M$42,'Yield &amp; Quality'!O37&lt;'Dockage Schedule'!$C$44,'Dockage Schedule'!$M$43,'Yield &amp; Quality'!O37&lt;'Dockage Schedule'!$C$45,'Dockage Schedule'!$M$44,'Yield &amp; Quality'!O37&lt;'Dockage Schedule'!$C$46,'Dockage Schedule'!$M$45,'Yield &amp; Quality'!O37&lt;'Dockage Schedule'!$C$47,'Dockage Schedule'!$M$46,'Yield &amp; Quality'!O37&lt;'Dockage Schedule'!$C$48,'Dockage Schedule'!$M$47,'Yield &amp; Quality'!O37&lt;'Dockage Schedule'!$C$49,'Dockage Schedule'!P67,'Yield &amp; Quality'!O37&gt;='Dockage Schedule'!$C$49,'Dockage Schedule'!$M$49)</f>
        <v>0</v>
      </c>
      <c r="L42" s="67" cm="1">
        <f t="array" ref="L42">_xlfn.IFS('Yield &amp; Quality'!Q37&gt;='Dockage Schedule'!$P$4,'Dockage Schedule'!$AA$4,'Yield &amp; Quality'!Q37&gt;='Dockage Schedule'!$P$5,'Dockage Schedule'!$AA$5,'Yield &amp; Quality'!Q37&gt;='Dockage Schedule'!$P$6,'Dockage Schedule'!$AA$6,'Yield &amp; Quality'!Q37&gt;='Dockage Schedule'!$P$7,'Dockage Schedule'!$AA$7,'Yield &amp; Quality'!Q37&gt;='Dockage Schedule'!$P$8,'Dockage Schedule'!$AA$8,'Yield &amp; Quality'!Q37&gt;='Dockage Schedule'!$P$9,'Dockage Schedule'!$AA$9,'Yield &amp; Quality'!Q37&gt;='Dockage Schedule'!$P$10,'Dockage Schedule'!$AA$10,'Yield &amp; Quality'!Q37&gt;='Dockage Schedule'!$P$11,'Dockage Schedule'!$AA$11,'Yield &amp; Quality'!Q37&gt;='Dockage Schedule'!$P$12,'Dockage Schedule'!$AA$12,'Yield &amp; Quality'!Q37&gt;='Dockage Schedule'!$P$13,'Dockage Schedule'!$AA$13,'Yield &amp; Quality'!Q37&gt;='Dockage Schedule'!$P$14,'Dockage Schedule'!$AA$14,'Yield &amp; Quality'!Q37&gt;='Dockage Schedule'!$P$15,'Dockage Schedule'!$AA$15,'Yield &amp; Quality'!Q37&gt;='Dockage Schedule'!$P$16,'Dockage Schedule'!$AA$16,'Yield &amp; Quality'!Q37&gt;='Dockage Schedule'!$P$17,'Dockage Schedule'!$AA$17,'Yield &amp; Quality'!Q37&gt;='Dockage Schedule'!$P$18,'Dockage Schedule'!$AA$18,'Yield &amp; Quality'!Q37&gt;='Dockage Schedule'!$P$19,'Dockage Schedule'!$AA$19,'Yield &amp; Quality'!Q37&gt;='Dockage Schedule'!$P$20,'Dockage Schedule'!$AA$20,'Yield &amp; Quality'!Q37&gt;='Dockage Schedule'!$P$21,'Dockage Schedule'!$AA$21,'Yield &amp; Quality'!Q37&gt;='Dockage Schedule'!$P$22,'Dockage Schedule'!$AA$22,'Yield &amp; Quality'!Q37&gt;='Dockage Schedule'!$P$23,'Dockage Schedule'!$AA$23,'Yield &amp; Quality'!Q37&gt;='Dockage Schedule'!$P$24,'Dockage Schedule'!$AA$24,'Yield &amp; Quality'!Q37&gt;='Dockage Schedule'!$P$25,'Dockage Schedule'!$AA$25,'Yield &amp; Quality'!Q37&gt;='Dockage Schedule'!$P$26,'Dockage Schedule'!$AA$26,'Yield &amp; Quality'!Q37&gt;='Dockage Schedule'!$P$27,'Dockage Schedule'!$AA$27,'Yield &amp; Quality'!Q37&lt;'Dockage Schedule'!$P$27,'Dockage Schedule'!$AA$27)+_xlfn.IFS('Yield &amp; Quality'!V37&lt;'Dockage Schedule'!$AD$4,'Dockage Schedule'!$AN$3,'Yield &amp; Quality'!V37&lt;'Dockage Schedule'!$AD$5,'Dockage Schedule'!$AN$4,'Yield &amp; Quality'!V37&lt;'Dockage Schedule'!$AD$6,'Dockage Schedule'!$AN$5,'Yield &amp; Quality'!V37&lt;'Dockage Schedule'!$AD$7,'Dockage Schedule'!$AN$6,'Yield &amp; Quality'!V37&lt;'Dockage Schedule'!$AD$8,'Dockage Schedule'!$AN$7,'Yield &amp; Quality'!V37&lt;'Dockage Schedule'!$AD$9,'Dockage Schedule'!$AN$8,'Yield &amp; Quality'!V37&lt;'Dockage Schedule'!$AD$10,'Dockage Schedule'!$AN$9,'Yield &amp; Quality'!V37&lt;'Dockage Schedule'!$AD$11,'Dockage Schedule'!$AN$10,'Yield &amp; Quality'!V37&lt;'Dockage Schedule'!$AD$12,'Dockage Schedule'!$AN$11,'Yield &amp; Quality'!V37&lt;'Dockage Schedule'!$AD$13,'Dockage Schedule'!$AN$12,'Yield &amp; Quality'!V37&lt;'Dockage Schedule'!$AD$14,'Dockage Schedule'!$AN$13,'Yield &amp; Quality'!V37&lt;'Dockage Schedule'!$AD$15,'Dockage Schedule'!$AN$14,'Yield &amp; Quality'!V37&lt;'Dockage Schedule'!$AD$16,'Dockage Schedule'!$AN$15,'Yield &amp; Quality'!V37&lt;'Dockage Schedule'!$AD$17,'Dockage Schedule'!$AN$16,'Yield &amp; Quality'!V37&lt;'Dockage Schedule'!$AD$18,'Dockage Schedule'!$AN$17,'Yield &amp; Quality'!V37&lt;'Dockage Schedule'!$AD$19,'Dockage Schedule'!$AN$18,'Yield &amp; Quality'!V37&lt;'Dockage Schedule'!$AD$20,'Dockage Schedule'!$AN$19,'Yield &amp; Quality'!V37&lt;'Dockage Schedule'!$AD$21,'Dockage Schedule'!$AN$20,'Yield &amp; Quality'!V37&lt;'Dockage Schedule'!$AD$21,'Dockage Schedule'!$AN$22,'Yield &amp; Quality'!V37&lt;'Dockage Schedule'!$AD$22,'Dockage Schedule'!$AN$23,'Yield &amp; Quality'!V37&lt;'Dockage Schedule'!$AD$24,'Dockage Schedule'!$AN$24,'Yield &amp; Quality'!V37&lt;'Dockage Schedule'!$AD$25,'Dockage Schedule'!$AN$24,'Yield &amp; Quality'!V37&gt;='Dockage Schedule'!$AD$25,-500)-_xlfn.IFS('Yield &amp; Quality'!L37&lt;'Dockage Schedule'!$C$4,0,'Yield &amp; Quality'!L37&lt;'Dockage Schedule'!$C$5,'Dockage Schedule'!$M$4,'Yield &amp; Quality'!L37&lt;'Dockage Schedule'!$C$6,'Dockage Schedule'!$M$5,'Yield &amp; Quality'!L37&lt;'Dockage Schedule'!$C$6,'Dockage Schedule'!$M$7,'Yield &amp; Quality'!L37&lt;'Dockage Schedule'!$C$7,'Dockage Schedule'!$M$8,'Yield &amp; Quality'!L37&lt;'Dockage Schedule'!$C$8,'Dockage Schedule'!$M$9,'Yield &amp; Quality'!L37&lt;'Dockage Schedule'!$C$10,'Dockage Schedule'!$M$9,'Yield &amp; Quality'!L37&lt;'Dockage Schedule'!$C$10,'Dockage Schedule'!$M$11,'Yield &amp; Quality'!L37&lt;'Dockage Schedule'!$C$12,'Dockage Schedule'!$M$11,'Yield &amp; Quality'!L37&lt;'Dockage Schedule'!$C$13,'Dockage Schedule'!$M$12,'Yield &amp; Quality'!L37&lt;'Dockage Schedule'!$C$14,'Dockage Schedule'!$M$13,'Yield &amp; Quality'!L37&lt;'Dockage Schedule'!$C$15,'Dockage Schedule'!$M$14,'Yield &amp; Quality'!L37&lt;'Dockage Schedule'!$C$16,'Dockage Schedule'!$M$15,'Yield &amp; Quality'!L37&lt;'Dockage Schedule'!$C$17,'Dockage Schedule'!$M$16,'Yield &amp; Quality'!L37&lt;'Dockage Schedule'!$C$18,'Dockage Schedule'!$M$17,'Yield &amp; Quality'!L37&lt;'Dockage Schedule'!$C$19,'Dockage Schedule'!$M$18,'Yield &amp; Quality'!L37&lt;'Dockage Schedule'!$C$20,'Dockage Schedule'!$M$19,'Yield &amp; Quality'!L37&lt;'Dockage Schedule'!$C$21,'Dockage Schedule'!$M$20,'Yield &amp; Quality'!L37&lt;'Dockage Schedule'!$C$22,'Dockage Schedule'!$M$21,'Yield &amp; Quality'!L37&lt;'Dockage Schedule'!$C$23,'Dockage Schedule'!$M$22,'Yield &amp; Quality'!L37&lt;'Dockage Schedule'!$C$24,'Dockage Schedule'!$M$23,'Yield &amp; Quality'!L37&gt;='Dockage Schedule'!C43,'Dockage Schedule'!M43)</f>
        <v>-0.22500000000000001</v>
      </c>
      <c r="M42" s="29" cm="1">
        <f t="array" ref="M42">_xlfn.IFS('Yield &amp; Quality'!R37&gt;='Dockage Schedule'!$P$4,'Dockage Schedule'!$AA$4,'Yield &amp; Quality'!R37&gt;='Dockage Schedule'!$P$5,'Dockage Schedule'!$AA$5,'Yield &amp; Quality'!R37&gt;='Dockage Schedule'!$P$6,'Dockage Schedule'!$AA$6,'Yield &amp; Quality'!R37&gt;='Dockage Schedule'!$P$7,'Dockage Schedule'!$AA$7,'Yield &amp; Quality'!R37&gt;='Dockage Schedule'!$P$8,'Dockage Schedule'!$AA$8,'Yield &amp; Quality'!R37&gt;='Dockage Schedule'!$P$9,'Dockage Schedule'!$AA$9,'Yield &amp; Quality'!R37&gt;='Dockage Schedule'!$P$10,'Dockage Schedule'!$AA$10,'Yield &amp; Quality'!R37&gt;='Dockage Schedule'!$P$11,'Dockage Schedule'!$AA$11,'Yield &amp; Quality'!R37&gt;='Dockage Schedule'!$P$12,'Dockage Schedule'!$AA$12,'Yield &amp; Quality'!R37&gt;='Dockage Schedule'!$P$13,'Dockage Schedule'!$AA$13,'Yield &amp; Quality'!R37&gt;='Dockage Schedule'!$P$14,'Dockage Schedule'!$AA$14,'Yield &amp; Quality'!R37&gt;='Dockage Schedule'!$P$15,'Dockage Schedule'!$AA$15,'Yield &amp; Quality'!R37&gt;='Dockage Schedule'!$P$16,'Dockage Schedule'!$AA$16,'Yield &amp; Quality'!R37&gt;='Dockage Schedule'!$P$17,'Dockage Schedule'!$AA$17,'Yield &amp; Quality'!R37&gt;='Dockage Schedule'!$P$18,'Dockage Schedule'!$AA$18,'Yield &amp; Quality'!R37&gt;='Dockage Schedule'!$P$19,'Dockage Schedule'!$AA$19,'Yield &amp; Quality'!R37&gt;='Dockage Schedule'!$P$20,'Dockage Schedule'!$AA$20,'Yield &amp; Quality'!R37&gt;='Dockage Schedule'!$P$21,'Dockage Schedule'!$AA$21,'Yield &amp; Quality'!R37&gt;='Dockage Schedule'!$P$22,'Dockage Schedule'!$AA$22,'Yield &amp; Quality'!R37&gt;='Dockage Schedule'!$P$23,'Dockage Schedule'!$AA$23,'Yield &amp; Quality'!R37&gt;='Dockage Schedule'!$P$24,'Dockage Schedule'!$AA$24,'Yield &amp; Quality'!R37&gt;='Dockage Schedule'!$P$25,'Dockage Schedule'!$AA$25,'Yield &amp; Quality'!R37&gt;='Dockage Schedule'!$P$26,'Dockage Schedule'!$AA$26,'Yield &amp; Quality'!R37&gt;='Dockage Schedule'!$P$27,'Dockage Schedule'!$AA$27,'Yield &amp; Quality'!R37&lt;'Dockage Schedule'!$P$27,'Dockage Schedule'!$AA$27)+_xlfn.IFS('Yield &amp; Quality'!W37&lt;'Dockage Schedule'!$AD$4,'Dockage Schedule'!$AN$3,'Yield &amp; Quality'!W37&lt;'Dockage Schedule'!$AD$5,'Dockage Schedule'!$AN$4,'Yield &amp; Quality'!W37&lt;'Dockage Schedule'!$AD$6,'Dockage Schedule'!$AN$5,'Yield &amp; Quality'!W37&lt;'Dockage Schedule'!$AD$7,'Dockage Schedule'!$AN$6,'Yield &amp; Quality'!W37&lt;'Dockage Schedule'!$AD$8,'Dockage Schedule'!$AN$7,'Yield &amp; Quality'!W37&lt;'Dockage Schedule'!$AD$9,'Dockage Schedule'!$AN$8,'Yield &amp; Quality'!W37&lt;'Dockage Schedule'!$AD$10,'Dockage Schedule'!$AN$9,'Yield &amp; Quality'!W37&lt;'Dockage Schedule'!$AD$11,'Dockage Schedule'!$AN$10,'Yield &amp; Quality'!W37&lt;'Dockage Schedule'!$AD$12,'Dockage Schedule'!$AN$11,'Yield &amp; Quality'!W37&lt;'Dockage Schedule'!$AD$13,'Dockage Schedule'!$AN$12,'Yield &amp; Quality'!W37&lt;'Dockage Schedule'!$AD$14,'Dockage Schedule'!$AN$13,'Yield &amp; Quality'!W37&lt;'Dockage Schedule'!$AD$15,'Dockage Schedule'!$AN$14,'Yield &amp; Quality'!W37&lt;'Dockage Schedule'!$AD$16,'Dockage Schedule'!$AN$15,'Yield &amp; Quality'!W37&lt;'Dockage Schedule'!$AD$17,'Dockage Schedule'!$AN$16,'Yield &amp; Quality'!W37&lt;'Dockage Schedule'!$AD$18,'Dockage Schedule'!$AN$17,'Yield &amp; Quality'!W37&lt;'Dockage Schedule'!$AD$19,'Dockage Schedule'!$AN$18,'Yield &amp; Quality'!W37&lt;'Dockage Schedule'!$AD$20,'Dockage Schedule'!$AN$19,'Yield &amp; Quality'!W37&lt;'Dockage Schedule'!$AD$21,'Dockage Schedule'!$AN$20,'Yield &amp; Quality'!W37&lt;'Dockage Schedule'!$AD$21,'Dockage Schedule'!$AN$22,'Yield &amp; Quality'!W37&lt;'Dockage Schedule'!$AD$22,'Dockage Schedule'!$AN$23,'Yield &amp; Quality'!W37&lt;'Dockage Schedule'!$AD$24,'Dockage Schedule'!$AN$24,'Yield &amp; Quality'!W37&lt;'Dockage Schedule'!$AD$25,'Dockage Schedule'!$AN$24,'Yield &amp; Quality'!W37&gt;='Dockage Schedule'!$AD$25,-500)-_xlfn.IFS('Yield &amp; Quality'!M37&lt;'Dockage Schedule'!$C$4,0,'Yield &amp; Quality'!M37&lt;'Dockage Schedule'!$C$5,'Dockage Schedule'!$M$4,'Yield &amp; Quality'!M37&lt;'Dockage Schedule'!$C$6,'Dockage Schedule'!$M$5,'Yield &amp; Quality'!M37&lt;'Dockage Schedule'!$C$6,'Dockage Schedule'!$M$7,'Yield &amp; Quality'!M37&lt;'Dockage Schedule'!$C$7,'Dockage Schedule'!$M$8,'Yield &amp; Quality'!M37&lt;'Dockage Schedule'!$C$8,'Dockage Schedule'!$M$9,'Yield &amp; Quality'!M37&lt;'Dockage Schedule'!$C$10,'Dockage Schedule'!$M$9,'Yield &amp; Quality'!M37&lt;'Dockage Schedule'!$C$10,'Dockage Schedule'!$M$11,'Yield &amp; Quality'!M37&lt;'Dockage Schedule'!$C$12,'Dockage Schedule'!$M$11,'Yield &amp; Quality'!M37&lt;'Dockage Schedule'!$C$13,'Dockage Schedule'!$M$12,'Yield &amp; Quality'!M37&lt;'Dockage Schedule'!$C$14,'Dockage Schedule'!$M$13,'Yield &amp; Quality'!M37&lt;'Dockage Schedule'!$C$15,'Dockage Schedule'!$M$14,'Yield &amp; Quality'!M37&lt;'Dockage Schedule'!$C$16,'Dockage Schedule'!$M$15,'Yield &amp; Quality'!M37&lt;'Dockage Schedule'!$C$17,'Dockage Schedule'!$M$16,'Yield &amp; Quality'!M37&lt;'Dockage Schedule'!$C$18,'Dockage Schedule'!$M$17,'Yield &amp; Quality'!M37&lt;'Dockage Schedule'!$C$19,'Dockage Schedule'!$M$18,'Yield &amp; Quality'!M37&lt;'Dockage Schedule'!$C$20,'Dockage Schedule'!$M$19,'Yield &amp; Quality'!M37&lt;'Dockage Schedule'!$C$21,'Dockage Schedule'!$M$20,'Yield &amp; Quality'!M37&lt;'Dockage Schedule'!$C$22,'Dockage Schedule'!$M$21,'Yield &amp; Quality'!M37&lt;'Dockage Schedule'!$C$23,'Dockage Schedule'!$M$22,'Yield &amp; Quality'!M37&lt;'Dockage Schedule'!$C$24,'Dockage Schedule'!$M$23,'Yield &amp; Quality'!M37&gt;='Dockage Schedule'!D43,'Dockage Schedule'!N43)</f>
        <v>-0.03</v>
      </c>
      <c r="N42" s="29" cm="1">
        <f t="array" ref="N42">_xlfn.IFS('Yield &amp; Quality'!S37&gt;='Dockage Schedule'!$P$4,'Dockage Schedule'!$AA$4,'Yield &amp; Quality'!S37&gt;='Dockage Schedule'!$P$5,'Dockage Schedule'!$AA$5,'Yield &amp; Quality'!S37&gt;='Dockage Schedule'!$P$6,'Dockage Schedule'!$AA$6,'Yield &amp; Quality'!S37&gt;='Dockage Schedule'!$P$7,'Dockage Schedule'!$AA$7,'Yield &amp; Quality'!S37&gt;='Dockage Schedule'!$P$8,'Dockage Schedule'!$AA$8,'Yield &amp; Quality'!S37&gt;='Dockage Schedule'!$P$9,'Dockage Schedule'!$AA$9,'Yield &amp; Quality'!S37&gt;='Dockage Schedule'!$P$10,'Dockage Schedule'!$AA$10,'Yield &amp; Quality'!S37&gt;='Dockage Schedule'!$P$11,'Dockage Schedule'!$AA$11,'Yield &amp; Quality'!S37&gt;='Dockage Schedule'!$P$12,'Dockage Schedule'!$AA$12,'Yield &amp; Quality'!S37&gt;='Dockage Schedule'!$P$13,'Dockage Schedule'!$AA$13,'Yield &amp; Quality'!S37&gt;='Dockage Schedule'!$P$14,'Dockage Schedule'!$AA$14,'Yield &amp; Quality'!S37&gt;='Dockage Schedule'!$P$15,'Dockage Schedule'!$AA$15,'Yield &amp; Quality'!S37&gt;='Dockage Schedule'!$P$16,'Dockage Schedule'!$AA$16,'Yield &amp; Quality'!S37&gt;='Dockage Schedule'!$P$17,'Dockage Schedule'!$AA$17,'Yield &amp; Quality'!S37&gt;='Dockage Schedule'!$P$18,'Dockage Schedule'!$AA$18,'Yield &amp; Quality'!S37&gt;='Dockage Schedule'!$P$19,'Dockage Schedule'!$AA$19,'Yield &amp; Quality'!S37&gt;='Dockage Schedule'!$P$20,'Dockage Schedule'!$AA$20,'Yield &amp; Quality'!S37&gt;='Dockage Schedule'!$P$21,'Dockage Schedule'!$AA$21,'Yield &amp; Quality'!S37&gt;='Dockage Schedule'!$P$22,'Dockage Schedule'!$AA$22,'Yield &amp; Quality'!S37&gt;='Dockage Schedule'!$P$23,'Dockage Schedule'!$AA$23,'Yield &amp; Quality'!S37&gt;='Dockage Schedule'!$P$24,'Dockage Schedule'!$AA$24,'Yield &amp; Quality'!S37&gt;='Dockage Schedule'!$P$25,'Dockage Schedule'!$AA$25,'Yield &amp; Quality'!S37&gt;='Dockage Schedule'!$P$26,'Dockage Schedule'!$AA$26,'Yield &amp; Quality'!S37&gt;='Dockage Schedule'!$P$27,'Dockage Schedule'!$AA$27,'Yield &amp; Quality'!S37&lt;'Dockage Schedule'!$P$27,'Dockage Schedule'!$AA$27)+_xlfn.IFS('Yield &amp; Quality'!X37&lt;'Dockage Schedule'!$AD$4,'Dockage Schedule'!$AN$3,'Yield &amp; Quality'!X37&lt;'Dockage Schedule'!$AD$5,'Dockage Schedule'!$AN$4,'Yield &amp; Quality'!X37&lt;'Dockage Schedule'!$AD$6,'Dockage Schedule'!$AN$5,'Yield &amp; Quality'!X37&lt;'Dockage Schedule'!$AD$7,'Dockage Schedule'!$AN$6,'Yield &amp; Quality'!X37&lt;'Dockage Schedule'!$AD$8,'Dockage Schedule'!$AN$7,'Yield &amp; Quality'!X37&lt;'Dockage Schedule'!$AD$9,'Dockage Schedule'!$AN$8,'Yield &amp; Quality'!X37&lt;'Dockage Schedule'!$AD$10,'Dockage Schedule'!$AN$9,'Yield &amp; Quality'!X37&lt;'Dockage Schedule'!$AD$11,'Dockage Schedule'!$AN$10,'Yield &amp; Quality'!X37&lt;'Dockage Schedule'!$AD$12,'Dockage Schedule'!$AN$11,'Yield &amp; Quality'!X37&lt;'Dockage Schedule'!$AD$13,'Dockage Schedule'!$AN$12,'Yield &amp; Quality'!X37&lt;'Dockage Schedule'!$AD$14,'Dockage Schedule'!$AN$13,'Yield &amp; Quality'!X37&lt;'Dockage Schedule'!$AD$15,'Dockage Schedule'!$AN$14,'Yield &amp; Quality'!X37&lt;'Dockage Schedule'!$AD$16,'Dockage Schedule'!$AN$15,'Yield &amp; Quality'!X37&lt;'Dockage Schedule'!$AD$17,'Dockage Schedule'!$AN$16,'Yield &amp; Quality'!X37&lt;'Dockage Schedule'!$AD$18,'Dockage Schedule'!$AN$17,'Yield &amp; Quality'!X37&lt;'Dockage Schedule'!$AD$19,'Dockage Schedule'!$AN$18,'Yield &amp; Quality'!X37&lt;'Dockage Schedule'!$AD$20,'Dockage Schedule'!$AN$19,'Yield &amp; Quality'!X37&lt;'Dockage Schedule'!$AD$21,'Dockage Schedule'!$AN$20,'Yield &amp; Quality'!X37&lt;'Dockage Schedule'!$AD$21,'Dockage Schedule'!$AN$22,'Yield &amp; Quality'!X37&lt;'Dockage Schedule'!$AD$22,'Dockage Schedule'!$AN$23,'Yield &amp; Quality'!X37&lt;'Dockage Schedule'!$AD$24,'Dockage Schedule'!$AN$24,'Yield &amp; Quality'!X37&lt;'Dockage Schedule'!$AD$25,'Dockage Schedule'!$AN$24,'Yield &amp; Quality'!X37&gt;='Dockage Schedule'!$AD$25,-500)-_xlfn.IFS('Yield &amp; Quality'!N37&lt;'Dockage Schedule'!$C$4,0,'Yield &amp; Quality'!N37&lt;'Dockage Schedule'!$C$5,'Dockage Schedule'!$M$4,'Yield &amp; Quality'!N37&lt;'Dockage Schedule'!$C$6,'Dockage Schedule'!$M$5,'Yield &amp; Quality'!N37&lt;'Dockage Schedule'!$C$6,'Dockage Schedule'!$M$7,'Yield &amp; Quality'!N37&lt;'Dockage Schedule'!$C$7,'Dockage Schedule'!$M$8,'Yield &amp; Quality'!N37&lt;'Dockage Schedule'!$C$8,'Dockage Schedule'!$M$9,'Yield &amp; Quality'!N37&lt;'Dockage Schedule'!$C$10,'Dockage Schedule'!$M$9,'Yield &amp; Quality'!N37&lt;'Dockage Schedule'!$C$10,'Dockage Schedule'!$M$11,'Yield &amp; Quality'!N37&lt;'Dockage Schedule'!$C$12,'Dockage Schedule'!$M$11,'Yield &amp; Quality'!N37&lt;'Dockage Schedule'!$C$13,'Dockage Schedule'!$M$12,'Yield &amp; Quality'!N37&lt;'Dockage Schedule'!$C$14,'Dockage Schedule'!$M$13,'Yield &amp; Quality'!N37&lt;'Dockage Schedule'!$C$15,'Dockage Schedule'!$M$14,'Yield &amp; Quality'!N37&lt;'Dockage Schedule'!$C$16,'Dockage Schedule'!$M$15,'Yield &amp; Quality'!N37&lt;'Dockage Schedule'!$C$17,'Dockage Schedule'!$M$16,'Yield &amp; Quality'!N37&lt;'Dockage Schedule'!$C$18,'Dockage Schedule'!$M$17,'Yield &amp; Quality'!N37&lt;'Dockage Schedule'!$C$19,'Dockage Schedule'!$M$18,'Yield &amp; Quality'!N37&lt;'Dockage Schedule'!$C$20,'Dockage Schedule'!$M$19,'Yield &amp; Quality'!N37&lt;'Dockage Schedule'!$C$21,'Dockage Schedule'!$M$20,'Yield &amp; Quality'!N37&lt;'Dockage Schedule'!$C$22,'Dockage Schedule'!$M$21,'Yield &amp; Quality'!N37&lt;'Dockage Schedule'!$C$23,'Dockage Schedule'!$M$22,'Yield &amp; Quality'!N37&lt;'Dockage Schedule'!$C$24,'Dockage Schedule'!$M$23,'Yield &amp; Quality'!N37&gt;='Dockage Schedule'!E43,'Dockage Schedule'!O43)</f>
        <v>-0.18</v>
      </c>
      <c r="O42" s="68" cm="1">
        <f t="array" ref="O42">_xlfn.IFS('Yield &amp; Quality'!T37&gt;='Dockage Schedule'!$P$4,'Dockage Schedule'!$AA$4,'Yield &amp; Quality'!T37&gt;='Dockage Schedule'!$P$5,'Dockage Schedule'!$AA$5,'Yield &amp; Quality'!T37&gt;='Dockage Schedule'!$P$6,'Dockage Schedule'!$AA$6,'Yield &amp; Quality'!T37&gt;='Dockage Schedule'!$P$7,'Dockage Schedule'!$AA$7,'Yield &amp; Quality'!T37&gt;='Dockage Schedule'!$P$8,'Dockage Schedule'!$AA$8,'Yield &amp; Quality'!T37&gt;='Dockage Schedule'!$P$9,'Dockage Schedule'!$AA$9,'Yield &amp; Quality'!T37&gt;='Dockage Schedule'!$P$10,'Dockage Schedule'!$AA$10,'Yield &amp; Quality'!T37&gt;='Dockage Schedule'!$P$11,'Dockage Schedule'!$AA$11,'Yield &amp; Quality'!T37&gt;='Dockage Schedule'!$P$12,'Dockage Schedule'!$AA$12,'Yield &amp; Quality'!T37&gt;='Dockage Schedule'!$P$13,'Dockage Schedule'!$AA$13,'Yield &amp; Quality'!T37&gt;='Dockage Schedule'!$P$14,'Dockage Schedule'!$AA$14,'Yield &amp; Quality'!T37&gt;='Dockage Schedule'!$P$15,'Dockage Schedule'!$AA$15,'Yield &amp; Quality'!T37&gt;='Dockage Schedule'!$P$16,'Dockage Schedule'!$AA$16,'Yield &amp; Quality'!T37&gt;='Dockage Schedule'!$P$17,'Dockage Schedule'!$AA$17,'Yield &amp; Quality'!T37&gt;='Dockage Schedule'!$P$18,'Dockage Schedule'!$AA$18,'Yield &amp; Quality'!T37&gt;='Dockage Schedule'!$P$19,'Dockage Schedule'!$AA$19,'Yield &amp; Quality'!T37&gt;='Dockage Schedule'!$P$20,'Dockage Schedule'!$AA$20,'Yield &amp; Quality'!T37&gt;='Dockage Schedule'!$P$21,'Dockage Schedule'!$AA$21,'Yield &amp; Quality'!T37&gt;='Dockage Schedule'!$P$22,'Dockage Schedule'!$AA$22,'Yield &amp; Quality'!T37&gt;='Dockage Schedule'!$P$23,'Dockage Schedule'!$AA$23,'Yield &amp; Quality'!T37&gt;='Dockage Schedule'!$P$24,'Dockage Schedule'!$AA$24,'Yield &amp; Quality'!T37&gt;='Dockage Schedule'!$P$25,'Dockage Schedule'!$AA$25,'Yield &amp; Quality'!T37&gt;='Dockage Schedule'!$P$26,'Dockage Schedule'!$AA$26,'Yield &amp; Quality'!T37&gt;='Dockage Schedule'!$P$27,'Dockage Schedule'!$AA$27,'Yield &amp; Quality'!T37&lt;'Dockage Schedule'!$P$27,'Dockage Schedule'!$AA$27)+_xlfn.IFS('Yield &amp; Quality'!Y37&lt;'Dockage Schedule'!$AD$4,'Dockage Schedule'!$AN$3,'Yield &amp; Quality'!Y37&lt;'Dockage Schedule'!$AD$5,'Dockage Schedule'!$AN$4,'Yield &amp; Quality'!Y37&lt;'Dockage Schedule'!$AD$6,'Dockage Schedule'!$AN$5,'Yield &amp; Quality'!Y37&lt;'Dockage Schedule'!$AD$7,'Dockage Schedule'!$AN$6,'Yield &amp; Quality'!Y37&lt;'Dockage Schedule'!$AD$8,'Dockage Schedule'!$AN$7,'Yield &amp; Quality'!Y37&lt;'Dockage Schedule'!$AD$9,'Dockage Schedule'!$AN$8,'Yield &amp; Quality'!Y37&lt;'Dockage Schedule'!$AD$10,'Dockage Schedule'!$AN$9,'Yield &amp; Quality'!Y37&lt;'Dockage Schedule'!$AD$11,'Dockage Schedule'!$AN$10,'Yield &amp; Quality'!Y37&lt;'Dockage Schedule'!$AD$12,'Dockage Schedule'!$AN$11,'Yield &amp; Quality'!Y37&lt;'Dockage Schedule'!$AD$13,'Dockage Schedule'!$AN$12,'Yield &amp; Quality'!Y37&lt;'Dockage Schedule'!$AD$14,'Dockage Schedule'!$AN$13,'Yield &amp; Quality'!Y37&lt;'Dockage Schedule'!$AD$15,'Dockage Schedule'!$AN$14,'Yield &amp; Quality'!Y37&lt;'Dockage Schedule'!$AD$16,'Dockage Schedule'!$AN$15,'Yield &amp; Quality'!Y37&lt;'Dockage Schedule'!$AD$17,'Dockage Schedule'!$AN$16,'Yield &amp; Quality'!Y37&lt;'Dockage Schedule'!$AD$18,'Dockage Schedule'!$AN$17,'Yield &amp; Quality'!Y37&lt;'Dockage Schedule'!$AD$19,'Dockage Schedule'!$AN$18,'Yield &amp; Quality'!Y37&lt;'Dockage Schedule'!$AD$20,'Dockage Schedule'!$AN$19,'Yield &amp; Quality'!Y37&lt;'Dockage Schedule'!$AD$21,'Dockage Schedule'!$AN$20,'Yield &amp; Quality'!Y37&lt;'Dockage Schedule'!$AD$21,'Dockage Schedule'!$AN$22,'Yield &amp; Quality'!Y37&lt;'Dockage Schedule'!$AD$22,'Dockage Schedule'!$AN$23,'Yield &amp; Quality'!Y37&lt;'Dockage Schedule'!$AD$24,'Dockage Schedule'!$AN$24,'Yield &amp; Quality'!Y37&lt;'Dockage Schedule'!$AD$25,'Dockage Schedule'!$AN$24,'Yield &amp; Quality'!Y37&gt;='Dockage Schedule'!$AD$25,-500)-_xlfn.IFS('Yield &amp; Quality'!O37&lt;'Dockage Schedule'!$C$4,0,'Yield &amp; Quality'!O37&lt;'Dockage Schedule'!$C$5,'Dockage Schedule'!$M$4,'Yield &amp; Quality'!O37&lt;'Dockage Schedule'!$C$6,'Dockage Schedule'!$M$5,'Yield &amp; Quality'!O37&lt;'Dockage Schedule'!$C$6,'Dockage Schedule'!$M$7,'Yield &amp; Quality'!O37&lt;'Dockage Schedule'!$C$7,'Dockage Schedule'!$M$8,'Yield &amp; Quality'!O37&lt;'Dockage Schedule'!$C$8,'Dockage Schedule'!$M$9,'Yield &amp; Quality'!O37&lt;'Dockage Schedule'!$C$10,'Dockage Schedule'!$M$9,'Yield &amp; Quality'!O37&lt;'Dockage Schedule'!$C$10,'Dockage Schedule'!$M$11,'Yield &amp; Quality'!O37&lt;'Dockage Schedule'!$C$12,'Dockage Schedule'!$M$11,'Yield &amp; Quality'!O37&lt;'Dockage Schedule'!$C$13,'Dockage Schedule'!$M$12,'Yield &amp; Quality'!O37&lt;'Dockage Schedule'!$C$14,'Dockage Schedule'!$M$13,'Yield &amp; Quality'!O37&lt;'Dockage Schedule'!$C$15,'Dockage Schedule'!$M$14,'Yield &amp; Quality'!O37&lt;'Dockage Schedule'!$C$16,'Dockage Schedule'!$M$15,'Yield &amp; Quality'!O37&lt;'Dockage Schedule'!$C$17,'Dockage Schedule'!$M$16,'Yield &amp; Quality'!O37&lt;'Dockage Schedule'!$C$18,'Dockage Schedule'!$M$17,'Yield &amp; Quality'!O37&lt;'Dockage Schedule'!$C$19,'Dockage Schedule'!$M$18,'Yield &amp; Quality'!O37&lt;'Dockage Schedule'!$C$20,'Dockage Schedule'!$M$19,'Yield &amp; Quality'!O37&lt;'Dockage Schedule'!$C$21,'Dockage Schedule'!$M$20,'Yield &amp; Quality'!O37&lt;'Dockage Schedule'!$C$22,'Dockage Schedule'!$M$21,'Yield &amp; Quality'!O37&lt;'Dockage Schedule'!$C$23,'Dockage Schedule'!$M$22,'Yield &amp; Quality'!O37&lt;'Dockage Schedule'!$C$24,'Dockage Schedule'!$M$23,'Yield &amp; Quality'!O37&gt;='Dockage Schedule'!F43,'Dockage Schedule'!P43)</f>
        <v>-0.03</v>
      </c>
      <c r="Q42" s="66">
        <f>(('Yield &amp; Quality'!G37*((100-'Partial Returns'!G42)/100))*($C$3+L42))+($C$4*'Yield &amp; Quality'!AA37)</f>
        <v>671.56443570108945</v>
      </c>
      <c r="R42" s="7">
        <f>(('Yield &amp; Quality'!H37*((100-'Partial Returns'!H42)/100))*($C$3+M42))+($C$4*'Yield &amp; Quality'!AB37)</f>
        <v>847.79553324544577</v>
      </c>
      <c r="S42" s="7">
        <f>(('Yield &amp; Quality'!I37*((100-'Partial Returns'!I42)/100))*($C$3+N42))+($C$4*'Yield &amp; Quality'!AC37)</f>
        <v>928.72688456188166</v>
      </c>
      <c r="T42" s="8">
        <f>(('Yield &amp; Quality'!J37*((100-'Partial Returns'!J42)/100))*($C$3+O42))+($C$4*'Yield &amp; Quality'!AD37)</f>
        <v>1032.1449536891168</v>
      </c>
      <c r="U42" s="5"/>
      <c r="V42" s="66" cm="1">
        <f t="array" ref="V42">_xlfn.IFS('Yield &amp; Quality'!B37='Treatment Costs'!$A$3,'Treatment Costs'!$K$3,'Yield &amp; Quality'!B37='Treatment Costs'!$A$4,'Treatment Costs'!$K$4,'Yield &amp; Quality'!B37='Treatment Costs'!$A$5,'Treatment Costs'!$K$5,'Yield &amp; Quality'!B37='Treatment Costs'!$A$6,'Treatment Costs'!$K$6,'Yield &amp; Quality'!B37='Treatment Costs'!$A$7,'Treatment Costs'!$K$7,'Yield &amp; Quality'!B37='Treatment Costs'!$A$8,'Treatment Costs'!$K$8,'Yield &amp; Quality'!B37='Treatment Costs'!$A$9,'Treatment Costs'!$K$9,'Yield &amp; Quality'!B37='Treatment Costs'!$A$10,'Treatment Costs'!$K$10,'Yield &amp; Quality'!B37='Treatment Costs'!$A$11,'Treatment Costs'!$K$11,'Yield &amp; Quality'!B37='Treatment Costs'!$A$12,'Treatment Costs'!$K$12,'Yield &amp; Quality'!B37='Treatment Costs'!$A$13,'Treatment Costs'!$K$13,'Yield &amp; Quality'!B37='Treatment Costs'!$A$14,'Treatment Costs'!$K$14,'Yield &amp; Quality'!B37='Treatment Costs'!$A$15,'Treatment Costs'!$K$15,'Yield &amp; Quality'!B37='Treatment Costs'!$A$16,'Treatment Costs'!$K$16)</f>
        <v>102.18660714285714</v>
      </c>
      <c r="W42" s="7" cm="1">
        <f t="array" ref="W42">_xlfn.IFS('Yield &amp; Quality'!C37='Treatment Costs'!$A$3,'Treatment Costs'!$W$3,'Yield &amp; Quality'!C37='Treatment Costs'!$A$4,'Treatment Costs'!$W$4,'Yield &amp; Quality'!C37='Treatment Costs'!$A$5,'Treatment Costs'!$W$5,'Yield &amp; Quality'!C37='Treatment Costs'!$A$6,'Treatment Costs'!$W$6,'Yield &amp; Quality'!C37='Treatment Costs'!$A$7,'Treatment Costs'!$W$7,'Yield &amp; Quality'!C37='Treatment Costs'!$A$8,'Treatment Costs'!$W$8,'Yield &amp; Quality'!C37='Treatment Costs'!$A$9,'Treatment Costs'!$W$9,'Yield &amp; Quality'!C37='Treatment Costs'!$A$10,'Treatment Costs'!$W$10,'Yield &amp; Quality'!C37='Treatment Costs'!$A$11,'Treatment Costs'!$W$11,'Yield &amp; Quality'!C37='Treatment Costs'!$A$12,'Treatment Costs'!$W$12,'Yield &amp; Quality'!C37='Treatment Costs'!$A$13,'Treatment Costs'!$W$13,'Yield &amp; Quality'!C37='Treatment Costs'!$A$14,'Treatment Costs'!$W$14,'Yield &amp; Quality'!C37='Treatment Costs'!$A$15,'Treatment Costs'!$W$15,'Yield &amp; Quality'!C37='Treatment Costs'!$A$16,'Treatment Costs'!$W$16)</f>
        <v>92.967857142857142</v>
      </c>
      <c r="X42" s="7" cm="1">
        <f t="array" ref="X42">_xlfn.IFS('Yield &amp; Quality'!D37='Treatment Costs'!$A$3,'Treatment Costs'!$K$3,'Yield &amp; Quality'!D37='Treatment Costs'!$A$4,'Treatment Costs'!$K$4,'Yield &amp; Quality'!D37='Treatment Costs'!$A$5,'Treatment Costs'!$K$5,'Yield &amp; Quality'!D37='Treatment Costs'!$A$6,'Treatment Costs'!$K$6,'Yield &amp; Quality'!D37='Treatment Costs'!$A$7,'Treatment Costs'!$K$7,'Yield &amp; Quality'!D37='Treatment Costs'!$A$8,'Treatment Costs'!$K$8,'Yield &amp; Quality'!D37='Treatment Costs'!$A$9,'Treatment Costs'!$K$9,'Yield &amp; Quality'!D37='Treatment Costs'!$A$10,'Treatment Costs'!$K$10,'Yield &amp; Quality'!D37='Treatment Costs'!$A$11,'Treatment Costs'!$K$11,'Yield &amp; Quality'!D37='Treatment Costs'!$A$12,'Treatment Costs'!$K$12,'Yield &amp; Quality'!D37='Treatment Costs'!$A$13,'Treatment Costs'!$K$13,'Yield &amp; Quality'!D37='Treatment Costs'!$A$14,'Treatment Costs'!$K$14,'Yield &amp; Quality'!D37='Treatment Costs'!$A$15,'Treatment Costs'!$K$15,'Yield &amp; Quality'!D37='Treatment Costs'!$A$16,'Treatment Costs'!$K$16)</f>
        <v>114.01785714285714</v>
      </c>
      <c r="Y42" s="8" cm="1">
        <f t="array" ref="Y42">_xlfn.IFS('Yield &amp; Quality'!E37='Treatment Costs'!$A$3,'Treatment Costs'!$W$3,'Yield &amp; Quality'!E37='Treatment Costs'!$A$4,'Treatment Costs'!$W$4,'Yield &amp; Quality'!E37='Treatment Costs'!$A$5,'Treatment Costs'!$W$5,'Yield &amp; Quality'!E37='Treatment Costs'!$A$6,'Treatment Costs'!$W$6,'Yield &amp; Quality'!E37='Treatment Costs'!$A$7,'Treatment Costs'!$W$7,'Yield &amp; Quality'!E37='Treatment Costs'!$A$8,'Treatment Costs'!$W$8,'Yield &amp; Quality'!E37='Treatment Costs'!$A$9,'Treatment Costs'!$W$9,'Yield &amp; Quality'!E37='Treatment Costs'!$A$10,'Treatment Costs'!$W$10,'Yield &amp; Quality'!E37='Treatment Costs'!$A$11,'Treatment Costs'!$W$11,'Yield &amp; Quality'!E37='Treatment Costs'!$A$12,'Treatment Costs'!$W$12,'Yield &amp; Quality'!E37='Treatment Costs'!$A$13,'Treatment Costs'!$W$13,'Yield &amp; Quality'!E37='Treatment Costs'!$A$14,'Treatment Costs'!$W$14,'Yield &amp; Quality'!E37='Treatment Costs'!$A$15,'Treatment Costs'!$W$15,'Yield &amp; Quality'!E37='Treatment Costs'!$A$16,'Treatment Costs'!$W$16)</f>
        <v>158.14017857142858</v>
      </c>
      <c r="AA42" s="66">
        <f>(('Yield &amp; Quality'!G37*((100-'Partial Returns'!G42)/100))*($C$3+L42))+($C$4*'Yield &amp; Quality'!AA37)-V42</f>
        <v>569.3778285582323</v>
      </c>
      <c r="AB42" s="7">
        <f>(('Yield &amp; Quality'!H37*((100-'Partial Returns'!H42)/100))*($C$3+M42))+($C$4*'Yield &amp; Quality'!AB37)-W42</f>
        <v>754.82767610258861</v>
      </c>
      <c r="AC42" s="7">
        <f>(('Yield &amp; Quality'!I37*((100-'Partial Returns'!I42)/100))*($C$3+N42))+($C$4*'Yield &amp; Quality'!AC37)-X42</f>
        <v>814.70902741902455</v>
      </c>
      <c r="AD42" s="8">
        <f>(('Yield &amp; Quality'!J37*((100-'Partial Returns'!J42)/100))*($C$3+O42))+($C$4*'Yield &amp; Quality'!AD37)-Y42</f>
        <v>874.00477511768827</v>
      </c>
    </row>
    <row r="43" spans="1:30" x14ac:dyDescent="0.25">
      <c r="A43">
        <v>5.7</v>
      </c>
      <c r="B43" s="66">
        <f>($C$3*'Yield &amp; Quality'!G38)+($C$4*'Yield &amp; Quality'!AA38)</f>
        <v>723.4964982720835</v>
      </c>
      <c r="C43" s="7">
        <f>($C$3*'Yield &amp; Quality'!H38)+($C$4*'Yield &amp; Quality'!AB38)</f>
        <v>899.60151998379888</v>
      </c>
      <c r="D43" s="7">
        <f>($C$3*'Yield &amp; Quality'!I38)+($C$4*'Yield &amp; Quality'!AC38)</f>
        <v>985.68230170090249</v>
      </c>
      <c r="E43" s="8">
        <f>($C$3*'Yield &amp; Quality'!J38)+($C$4*'Yield &amp; Quality'!AD38)</f>
        <v>1057.0589541805086</v>
      </c>
      <c r="G43" s="61" cm="1">
        <f t="array" ref="G43">_xlfn.IFS('Yield &amp; Quality'!L38&lt;'Dockage Schedule'!$C$29,0,'Yield &amp; Quality'!L38&lt;'Dockage Schedule'!$C$30,'Dockage Schedule'!$M$29,'Yield &amp; Quality'!L38&lt;'Dockage Schedule'!$C$31,'Dockage Schedule'!$M$30,'Yield &amp; Quality'!L38&lt;'Dockage Schedule'!$C$32,'Dockage Schedule'!$M$31,'Yield &amp; Quality'!L38&lt;'Dockage Schedule'!$C$33,'Dockage Schedule'!$M$32,'Yield &amp; Quality'!L38&lt;'Dockage Schedule'!$C$34,'Dockage Schedule'!$M$33,'Yield &amp; Quality'!L38&lt;'Dockage Schedule'!$C$35,'Dockage Schedule'!$M$34,'Yield &amp; Quality'!L38&lt;'Dockage Schedule'!$C$36,'Dockage Schedule'!$M$35,'Yield &amp; Quality'!L38&lt;'Dockage Schedule'!$C$37,'Dockage Schedule'!$M$36,'Yield &amp; Quality'!L38&lt;'Dockage Schedule'!$C$38,'Dockage Schedule'!$M$37,'Yield &amp; Quality'!L38&lt;'Dockage Schedule'!$C$39,'Dockage Schedule'!$M$38,'Yield &amp; Quality'!L38&lt;'Dockage Schedule'!$C$40,'Dockage Schedule'!$M$39,'Yield &amp; Quality'!L38&lt;'Dockage Schedule'!$C$41,'Dockage Schedule'!$M$40,'Yield &amp; Quality'!L38&lt;'Dockage Schedule'!$C$42,'Dockage Schedule'!$M$41,'Yield &amp; Quality'!L38&lt;'Dockage Schedule'!$C$43,'Dockage Schedule'!$M$42,'Yield &amp; Quality'!L38&lt;'Dockage Schedule'!$C$44,'Dockage Schedule'!$M$43,'Yield &amp; Quality'!L38&lt;'Dockage Schedule'!$C$45,'Dockage Schedule'!$M$44,'Yield &amp; Quality'!L38&lt;'Dockage Schedule'!$C$46,'Dockage Schedule'!$M$45,'Yield &amp; Quality'!L38&lt;'Dockage Schedule'!$C$47,'Dockage Schedule'!$M$46,'Yield &amp; Quality'!L38&lt;'Dockage Schedule'!$C$48,'Dockage Schedule'!$M$47,'Yield &amp; Quality'!L38&lt;'Dockage Schedule'!$C$49,'Dockage Schedule'!M68,'Yield &amp; Quality'!L38&gt;='Dockage Schedule'!$C$49,'Dockage Schedule'!$M$49)</f>
        <v>0</v>
      </c>
      <c r="H43" cm="1">
        <f t="array" ref="H43">_xlfn.IFS('Yield &amp; Quality'!M38&lt;'Dockage Schedule'!$C$29,0,'Yield &amp; Quality'!M38&lt;'Dockage Schedule'!$C$30,'Dockage Schedule'!$M$29,'Yield &amp; Quality'!M38&lt;'Dockage Schedule'!$C$31,'Dockage Schedule'!$M$30,'Yield &amp; Quality'!M38&lt;'Dockage Schedule'!$C$32,'Dockage Schedule'!$M$31,'Yield &amp; Quality'!M38&lt;'Dockage Schedule'!$C$33,'Dockage Schedule'!$M$32,'Yield &amp; Quality'!M38&lt;'Dockage Schedule'!$C$34,'Dockage Schedule'!$M$33,'Yield &amp; Quality'!M38&lt;'Dockage Schedule'!$C$35,'Dockage Schedule'!$M$34,'Yield &amp; Quality'!M38&lt;'Dockage Schedule'!$C$36,'Dockage Schedule'!$M$35,'Yield &amp; Quality'!M38&lt;'Dockage Schedule'!$C$37,'Dockage Schedule'!$M$36,'Yield &amp; Quality'!M38&lt;'Dockage Schedule'!$C$38,'Dockage Schedule'!$M$37,'Yield &amp; Quality'!M38&lt;'Dockage Schedule'!$C$39,'Dockage Schedule'!$M$38,'Yield &amp; Quality'!M38&lt;'Dockage Schedule'!$C$40,'Dockage Schedule'!$M$39,'Yield &amp; Quality'!M38&lt;'Dockage Schedule'!$C$41,'Dockage Schedule'!$M$40,'Yield &amp; Quality'!M38&lt;'Dockage Schedule'!$C$42,'Dockage Schedule'!$M$41,'Yield &amp; Quality'!M38&lt;'Dockage Schedule'!$C$43,'Dockage Schedule'!$M$42,'Yield &amp; Quality'!M38&lt;'Dockage Schedule'!$C$44,'Dockage Schedule'!$M$43,'Yield &amp; Quality'!M38&lt;'Dockage Schedule'!$C$45,'Dockage Schedule'!$M$44,'Yield &amp; Quality'!M38&lt;'Dockage Schedule'!$C$46,'Dockage Schedule'!$M$45,'Yield &amp; Quality'!M38&lt;'Dockage Schedule'!$C$47,'Dockage Schedule'!$M$46,'Yield &amp; Quality'!M38&lt;'Dockage Schedule'!$C$48,'Dockage Schedule'!$M$47,'Yield &amp; Quality'!M38&lt;'Dockage Schedule'!$C$49,'Dockage Schedule'!N68,'Yield &amp; Quality'!M38&gt;='Dockage Schedule'!$C$49,'Dockage Schedule'!$M$49)</f>
        <v>0</v>
      </c>
      <c r="I43" cm="1">
        <f t="array" ref="I43">_xlfn.IFS('Yield &amp; Quality'!N38&lt;'Dockage Schedule'!$C$29,0,'Yield &amp; Quality'!N38&lt;'Dockage Schedule'!$C$30,'Dockage Schedule'!$M$29,'Yield &amp; Quality'!N38&lt;'Dockage Schedule'!$C$31,'Dockage Schedule'!$M$30,'Yield &amp; Quality'!N38&lt;'Dockage Schedule'!$C$32,'Dockage Schedule'!$M$31,'Yield &amp; Quality'!N38&lt;'Dockage Schedule'!$C$33,'Dockage Schedule'!$M$32,'Yield &amp; Quality'!N38&lt;'Dockage Schedule'!$C$34,'Dockage Schedule'!$M$33,'Yield &amp; Quality'!N38&lt;'Dockage Schedule'!$C$35,'Dockage Schedule'!$M$34,'Yield &amp; Quality'!N38&lt;'Dockage Schedule'!$C$36,'Dockage Schedule'!$M$35,'Yield &amp; Quality'!N38&lt;'Dockage Schedule'!$C$37,'Dockage Schedule'!$M$36,'Yield &amp; Quality'!N38&lt;'Dockage Schedule'!$C$38,'Dockage Schedule'!$M$37,'Yield &amp; Quality'!N38&lt;'Dockage Schedule'!$C$39,'Dockage Schedule'!$M$38,'Yield &amp; Quality'!N38&lt;'Dockage Schedule'!$C$40,'Dockage Schedule'!$M$39,'Yield &amp; Quality'!N38&lt;'Dockage Schedule'!$C$41,'Dockage Schedule'!$M$40,'Yield &amp; Quality'!N38&lt;'Dockage Schedule'!$C$42,'Dockage Schedule'!$M$41,'Yield &amp; Quality'!N38&lt;'Dockage Schedule'!$C$43,'Dockage Schedule'!$M$42,'Yield &amp; Quality'!N38&lt;'Dockage Schedule'!$C$44,'Dockage Schedule'!$M$43,'Yield &amp; Quality'!N38&lt;'Dockage Schedule'!$C$45,'Dockage Schedule'!$M$44,'Yield &amp; Quality'!N38&lt;'Dockage Schedule'!$C$46,'Dockage Schedule'!$M$45,'Yield &amp; Quality'!N38&lt;'Dockage Schedule'!$C$47,'Dockage Schedule'!$M$46,'Yield &amp; Quality'!N38&lt;'Dockage Schedule'!$C$48,'Dockage Schedule'!$M$47,'Yield &amp; Quality'!N38&lt;'Dockage Schedule'!$C$49,'Dockage Schedule'!O68,'Yield &amp; Quality'!N38&gt;='Dockage Schedule'!$C$49,'Dockage Schedule'!$M$49)</f>
        <v>0</v>
      </c>
      <c r="J43" s="62" cm="1">
        <f t="array" ref="J43">_xlfn.IFS('Yield &amp; Quality'!O38&lt;'Dockage Schedule'!$C$29,0,'Yield &amp; Quality'!O38&lt;'Dockage Schedule'!$C$30,'Dockage Schedule'!$M$29,'Yield &amp; Quality'!O38&lt;'Dockage Schedule'!$C$31,'Dockage Schedule'!$M$30,'Yield &amp; Quality'!O38&lt;'Dockage Schedule'!$C$32,'Dockage Schedule'!$M$31,'Yield &amp; Quality'!O38&lt;'Dockage Schedule'!$C$33,'Dockage Schedule'!$M$32,'Yield &amp; Quality'!O38&lt;'Dockage Schedule'!$C$34,'Dockage Schedule'!$M$33,'Yield &amp; Quality'!O38&lt;'Dockage Schedule'!$C$35,'Dockage Schedule'!$M$34,'Yield &amp; Quality'!O38&lt;'Dockage Schedule'!$C$36,'Dockage Schedule'!$M$35,'Yield &amp; Quality'!O38&lt;'Dockage Schedule'!$C$37,'Dockage Schedule'!$M$36,'Yield &amp; Quality'!O38&lt;'Dockage Schedule'!$C$38,'Dockage Schedule'!$M$37,'Yield &amp; Quality'!O38&lt;'Dockage Schedule'!$C$39,'Dockage Schedule'!$M$38,'Yield &amp; Quality'!O38&lt;'Dockage Schedule'!$C$40,'Dockage Schedule'!$M$39,'Yield &amp; Quality'!O38&lt;'Dockage Schedule'!$C$41,'Dockage Schedule'!$M$40,'Yield &amp; Quality'!O38&lt;'Dockage Schedule'!$C$42,'Dockage Schedule'!$M$41,'Yield &amp; Quality'!O38&lt;'Dockage Schedule'!$C$43,'Dockage Schedule'!$M$42,'Yield &amp; Quality'!O38&lt;'Dockage Schedule'!$C$44,'Dockage Schedule'!$M$43,'Yield &amp; Quality'!O38&lt;'Dockage Schedule'!$C$45,'Dockage Schedule'!$M$44,'Yield &amp; Quality'!O38&lt;'Dockage Schedule'!$C$46,'Dockage Schedule'!$M$45,'Yield &amp; Quality'!O38&lt;'Dockage Schedule'!$C$47,'Dockage Schedule'!$M$46,'Yield &amp; Quality'!O38&lt;'Dockage Schedule'!$C$48,'Dockage Schedule'!$M$47,'Yield &amp; Quality'!O38&lt;'Dockage Schedule'!$C$49,'Dockage Schedule'!P68,'Yield &amp; Quality'!O38&gt;='Dockage Schedule'!$C$49,'Dockage Schedule'!$M$49)</f>
        <v>0</v>
      </c>
      <c r="L43" s="67" cm="1">
        <f t="array" ref="L43">_xlfn.IFS('Yield &amp; Quality'!Q38&gt;='Dockage Schedule'!$P$4,'Dockage Schedule'!$AA$4,'Yield &amp; Quality'!Q38&gt;='Dockage Schedule'!$P$5,'Dockage Schedule'!$AA$5,'Yield &amp; Quality'!Q38&gt;='Dockage Schedule'!$P$6,'Dockage Schedule'!$AA$6,'Yield &amp; Quality'!Q38&gt;='Dockage Schedule'!$P$7,'Dockage Schedule'!$AA$7,'Yield &amp; Quality'!Q38&gt;='Dockage Schedule'!$P$8,'Dockage Schedule'!$AA$8,'Yield &amp; Quality'!Q38&gt;='Dockage Schedule'!$P$9,'Dockage Schedule'!$AA$9,'Yield &amp; Quality'!Q38&gt;='Dockage Schedule'!$P$10,'Dockage Schedule'!$AA$10,'Yield &amp; Quality'!Q38&gt;='Dockage Schedule'!$P$11,'Dockage Schedule'!$AA$11,'Yield &amp; Quality'!Q38&gt;='Dockage Schedule'!$P$12,'Dockage Schedule'!$AA$12,'Yield &amp; Quality'!Q38&gt;='Dockage Schedule'!$P$13,'Dockage Schedule'!$AA$13,'Yield &amp; Quality'!Q38&gt;='Dockage Schedule'!$P$14,'Dockage Schedule'!$AA$14,'Yield &amp; Quality'!Q38&gt;='Dockage Schedule'!$P$15,'Dockage Schedule'!$AA$15,'Yield &amp; Quality'!Q38&gt;='Dockage Schedule'!$P$16,'Dockage Schedule'!$AA$16,'Yield &amp; Quality'!Q38&gt;='Dockage Schedule'!$P$17,'Dockage Schedule'!$AA$17,'Yield &amp; Quality'!Q38&gt;='Dockage Schedule'!$P$18,'Dockage Schedule'!$AA$18,'Yield &amp; Quality'!Q38&gt;='Dockage Schedule'!$P$19,'Dockage Schedule'!$AA$19,'Yield &amp; Quality'!Q38&gt;='Dockage Schedule'!$P$20,'Dockage Schedule'!$AA$20,'Yield &amp; Quality'!Q38&gt;='Dockage Schedule'!$P$21,'Dockage Schedule'!$AA$21,'Yield &amp; Quality'!Q38&gt;='Dockage Schedule'!$P$22,'Dockage Schedule'!$AA$22,'Yield &amp; Quality'!Q38&gt;='Dockage Schedule'!$P$23,'Dockage Schedule'!$AA$23,'Yield &amp; Quality'!Q38&gt;='Dockage Schedule'!$P$24,'Dockage Schedule'!$AA$24,'Yield &amp; Quality'!Q38&gt;='Dockage Schedule'!$P$25,'Dockage Schedule'!$AA$25,'Yield &amp; Quality'!Q38&gt;='Dockage Schedule'!$P$26,'Dockage Schedule'!$AA$26,'Yield &amp; Quality'!Q38&gt;='Dockage Schedule'!$P$27,'Dockage Schedule'!$AA$27,'Yield &amp; Quality'!Q38&lt;'Dockage Schedule'!$P$27,'Dockage Schedule'!$AA$27)+_xlfn.IFS('Yield &amp; Quality'!V38&lt;'Dockage Schedule'!$AD$4,'Dockage Schedule'!$AN$3,'Yield &amp; Quality'!V38&lt;'Dockage Schedule'!$AD$5,'Dockage Schedule'!$AN$4,'Yield &amp; Quality'!V38&lt;'Dockage Schedule'!$AD$6,'Dockage Schedule'!$AN$5,'Yield &amp; Quality'!V38&lt;'Dockage Schedule'!$AD$7,'Dockage Schedule'!$AN$6,'Yield &amp; Quality'!V38&lt;'Dockage Schedule'!$AD$8,'Dockage Schedule'!$AN$7,'Yield &amp; Quality'!V38&lt;'Dockage Schedule'!$AD$9,'Dockage Schedule'!$AN$8,'Yield &amp; Quality'!V38&lt;'Dockage Schedule'!$AD$10,'Dockage Schedule'!$AN$9,'Yield &amp; Quality'!V38&lt;'Dockage Schedule'!$AD$11,'Dockage Schedule'!$AN$10,'Yield &amp; Quality'!V38&lt;'Dockage Schedule'!$AD$12,'Dockage Schedule'!$AN$11,'Yield &amp; Quality'!V38&lt;'Dockage Schedule'!$AD$13,'Dockage Schedule'!$AN$12,'Yield &amp; Quality'!V38&lt;'Dockage Schedule'!$AD$14,'Dockage Schedule'!$AN$13,'Yield &amp; Quality'!V38&lt;'Dockage Schedule'!$AD$15,'Dockage Schedule'!$AN$14,'Yield &amp; Quality'!V38&lt;'Dockage Schedule'!$AD$16,'Dockage Schedule'!$AN$15,'Yield &amp; Quality'!V38&lt;'Dockage Schedule'!$AD$17,'Dockage Schedule'!$AN$16,'Yield &amp; Quality'!V38&lt;'Dockage Schedule'!$AD$18,'Dockage Schedule'!$AN$17,'Yield &amp; Quality'!V38&lt;'Dockage Schedule'!$AD$19,'Dockage Schedule'!$AN$18,'Yield &amp; Quality'!V38&lt;'Dockage Schedule'!$AD$20,'Dockage Schedule'!$AN$19,'Yield &amp; Quality'!V38&lt;'Dockage Schedule'!$AD$21,'Dockage Schedule'!$AN$20,'Yield &amp; Quality'!V38&lt;'Dockage Schedule'!$AD$21,'Dockage Schedule'!$AN$22,'Yield &amp; Quality'!V38&lt;'Dockage Schedule'!$AD$22,'Dockage Schedule'!$AN$23,'Yield &amp; Quality'!V38&lt;'Dockage Schedule'!$AD$24,'Dockage Schedule'!$AN$24,'Yield &amp; Quality'!V38&lt;'Dockage Schedule'!$AD$25,'Dockage Schedule'!$AN$24,'Yield &amp; Quality'!V38&gt;='Dockage Schedule'!$AD$25,-500)-_xlfn.IFS('Yield &amp; Quality'!L38&lt;'Dockage Schedule'!$C$4,0,'Yield &amp; Quality'!L38&lt;'Dockage Schedule'!$C$5,'Dockage Schedule'!$M$4,'Yield &amp; Quality'!L38&lt;'Dockage Schedule'!$C$6,'Dockage Schedule'!$M$5,'Yield &amp; Quality'!L38&lt;'Dockage Schedule'!$C$6,'Dockage Schedule'!$M$7,'Yield &amp; Quality'!L38&lt;'Dockage Schedule'!$C$7,'Dockage Schedule'!$M$8,'Yield &amp; Quality'!L38&lt;'Dockage Schedule'!$C$8,'Dockage Schedule'!$M$9,'Yield &amp; Quality'!L38&lt;'Dockage Schedule'!$C$10,'Dockage Schedule'!$M$9,'Yield &amp; Quality'!L38&lt;'Dockage Schedule'!$C$10,'Dockage Schedule'!$M$11,'Yield &amp; Quality'!L38&lt;'Dockage Schedule'!$C$12,'Dockage Schedule'!$M$11,'Yield &amp; Quality'!L38&lt;'Dockage Schedule'!$C$13,'Dockage Schedule'!$M$12,'Yield &amp; Quality'!L38&lt;'Dockage Schedule'!$C$14,'Dockage Schedule'!$M$13,'Yield &amp; Quality'!L38&lt;'Dockage Schedule'!$C$15,'Dockage Schedule'!$M$14,'Yield &amp; Quality'!L38&lt;'Dockage Schedule'!$C$16,'Dockage Schedule'!$M$15,'Yield &amp; Quality'!L38&lt;'Dockage Schedule'!$C$17,'Dockage Schedule'!$M$16,'Yield &amp; Quality'!L38&lt;'Dockage Schedule'!$C$18,'Dockage Schedule'!$M$17,'Yield &amp; Quality'!L38&lt;'Dockage Schedule'!$C$19,'Dockage Schedule'!$M$18,'Yield &amp; Quality'!L38&lt;'Dockage Schedule'!$C$20,'Dockage Schedule'!$M$19,'Yield &amp; Quality'!L38&lt;'Dockage Schedule'!$C$21,'Dockage Schedule'!$M$20,'Yield &amp; Quality'!L38&lt;'Dockage Schedule'!$C$22,'Dockage Schedule'!$M$21,'Yield &amp; Quality'!L38&lt;'Dockage Schedule'!$C$23,'Dockage Schedule'!$M$22,'Yield &amp; Quality'!L38&lt;'Dockage Schedule'!$C$24,'Dockage Schedule'!$M$23,'Yield &amp; Quality'!L38&gt;='Dockage Schedule'!C44,'Dockage Schedule'!M44)</f>
        <v>-0.88</v>
      </c>
      <c r="M43" s="29" cm="1">
        <f t="array" ref="M43">_xlfn.IFS('Yield &amp; Quality'!R38&gt;='Dockage Schedule'!$P$4,'Dockage Schedule'!$AA$4,'Yield &amp; Quality'!R38&gt;='Dockage Schedule'!$P$5,'Dockage Schedule'!$AA$5,'Yield &amp; Quality'!R38&gt;='Dockage Schedule'!$P$6,'Dockage Schedule'!$AA$6,'Yield &amp; Quality'!R38&gt;='Dockage Schedule'!$P$7,'Dockage Schedule'!$AA$7,'Yield &amp; Quality'!R38&gt;='Dockage Schedule'!$P$8,'Dockage Schedule'!$AA$8,'Yield &amp; Quality'!R38&gt;='Dockage Schedule'!$P$9,'Dockage Schedule'!$AA$9,'Yield &amp; Quality'!R38&gt;='Dockage Schedule'!$P$10,'Dockage Schedule'!$AA$10,'Yield &amp; Quality'!R38&gt;='Dockage Schedule'!$P$11,'Dockage Schedule'!$AA$11,'Yield &amp; Quality'!R38&gt;='Dockage Schedule'!$P$12,'Dockage Schedule'!$AA$12,'Yield &amp; Quality'!R38&gt;='Dockage Schedule'!$P$13,'Dockage Schedule'!$AA$13,'Yield &amp; Quality'!R38&gt;='Dockage Schedule'!$P$14,'Dockage Schedule'!$AA$14,'Yield &amp; Quality'!R38&gt;='Dockage Schedule'!$P$15,'Dockage Schedule'!$AA$15,'Yield &amp; Quality'!R38&gt;='Dockage Schedule'!$P$16,'Dockage Schedule'!$AA$16,'Yield &amp; Quality'!R38&gt;='Dockage Schedule'!$P$17,'Dockage Schedule'!$AA$17,'Yield &amp; Quality'!R38&gt;='Dockage Schedule'!$P$18,'Dockage Schedule'!$AA$18,'Yield &amp; Quality'!R38&gt;='Dockage Schedule'!$P$19,'Dockage Schedule'!$AA$19,'Yield &amp; Quality'!R38&gt;='Dockage Schedule'!$P$20,'Dockage Schedule'!$AA$20,'Yield &amp; Quality'!R38&gt;='Dockage Schedule'!$P$21,'Dockage Schedule'!$AA$21,'Yield &amp; Quality'!R38&gt;='Dockage Schedule'!$P$22,'Dockage Schedule'!$AA$22,'Yield &amp; Quality'!R38&gt;='Dockage Schedule'!$P$23,'Dockage Schedule'!$AA$23,'Yield &amp; Quality'!R38&gt;='Dockage Schedule'!$P$24,'Dockage Schedule'!$AA$24,'Yield &amp; Quality'!R38&gt;='Dockage Schedule'!$P$25,'Dockage Schedule'!$AA$25,'Yield &amp; Quality'!R38&gt;='Dockage Schedule'!$P$26,'Dockage Schedule'!$AA$26,'Yield &amp; Quality'!R38&gt;='Dockage Schedule'!$P$27,'Dockage Schedule'!$AA$27,'Yield &amp; Quality'!R38&lt;'Dockage Schedule'!$P$27,'Dockage Schedule'!$AA$27)+_xlfn.IFS('Yield &amp; Quality'!W38&lt;'Dockage Schedule'!$AD$4,'Dockage Schedule'!$AN$3,'Yield &amp; Quality'!W38&lt;'Dockage Schedule'!$AD$5,'Dockage Schedule'!$AN$4,'Yield &amp; Quality'!W38&lt;'Dockage Schedule'!$AD$6,'Dockage Schedule'!$AN$5,'Yield &amp; Quality'!W38&lt;'Dockage Schedule'!$AD$7,'Dockage Schedule'!$AN$6,'Yield &amp; Quality'!W38&lt;'Dockage Schedule'!$AD$8,'Dockage Schedule'!$AN$7,'Yield &amp; Quality'!W38&lt;'Dockage Schedule'!$AD$9,'Dockage Schedule'!$AN$8,'Yield &amp; Quality'!W38&lt;'Dockage Schedule'!$AD$10,'Dockage Schedule'!$AN$9,'Yield &amp; Quality'!W38&lt;'Dockage Schedule'!$AD$11,'Dockage Schedule'!$AN$10,'Yield &amp; Quality'!W38&lt;'Dockage Schedule'!$AD$12,'Dockage Schedule'!$AN$11,'Yield &amp; Quality'!W38&lt;'Dockage Schedule'!$AD$13,'Dockage Schedule'!$AN$12,'Yield &amp; Quality'!W38&lt;'Dockage Schedule'!$AD$14,'Dockage Schedule'!$AN$13,'Yield &amp; Quality'!W38&lt;'Dockage Schedule'!$AD$15,'Dockage Schedule'!$AN$14,'Yield &amp; Quality'!W38&lt;'Dockage Schedule'!$AD$16,'Dockage Schedule'!$AN$15,'Yield &amp; Quality'!W38&lt;'Dockage Schedule'!$AD$17,'Dockage Schedule'!$AN$16,'Yield &amp; Quality'!W38&lt;'Dockage Schedule'!$AD$18,'Dockage Schedule'!$AN$17,'Yield &amp; Quality'!W38&lt;'Dockage Schedule'!$AD$19,'Dockage Schedule'!$AN$18,'Yield &amp; Quality'!W38&lt;'Dockage Schedule'!$AD$20,'Dockage Schedule'!$AN$19,'Yield &amp; Quality'!W38&lt;'Dockage Schedule'!$AD$21,'Dockage Schedule'!$AN$20,'Yield &amp; Quality'!W38&lt;'Dockage Schedule'!$AD$21,'Dockage Schedule'!$AN$22,'Yield &amp; Quality'!W38&lt;'Dockage Schedule'!$AD$22,'Dockage Schedule'!$AN$23,'Yield &amp; Quality'!W38&lt;'Dockage Schedule'!$AD$24,'Dockage Schedule'!$AN$24,'Yield &amp; Quality'!W38&lt;'Dockage Schedule'!$AD$25,'Dockage Schedule'!$AN$24,'Yield &amp; Quality'!W38&gt;='Dockage Schedule'!$AD$25,-500)-_xlfn.IFS('Yield &amp; Quality'!M38&lt;'Dockage Schedule'!$C$4,0,'Yield &amp; Quality'!M38&lt;'Dockage Schedule'!$C$5,'Dockage Schedule'!$M$4,'Yield &amp; Quality'!M38&lt;'Dockage Schedule'!$C$6,'Dockage Schedule'!$M$5,'Yield &amp; Quality'!M38&lt;'Dockage Schedule'!$C$6,'Dockage Schedule'!$M$7,'Yield &amp; Quality'!M38&lt;'Dockage Schedule'!$C$7,'Dockage Schedule'!$M$8,'Yield &amp; Quality'!M38&lt;'Dockage Schedule'!$C$8,'Dockage Schedule'!$M$9,'Yield &amp; Quality'!M38&lt;'Dockage Schedule'!$C$10,'Dockage Schedule'!$M$9,'Yield &amp; Quality'!M38&lt;'Dockage Schedule'!$C$10,'Dockage Schedule'!$M$11,'Yield &amp; Quality'!M38&lt;'Dockage Schedule'!$C$12,'Dockage Schedule'!$M$11,'Yield &amp; Quality'!M38&lt;'Dockage Schedule'!$C$13,'Dockage Schedule'!$M$12,'Yield &amp; Quality'!M38&lt;'Dockage Schedule'!$C$14,'Dockage Schedule'!$M$13,'Yield &amp; Quality'!M38&lt;'Dockage Schedule'!$C$15,'Dockage Schedule'!$M$14,'Yield &amp; Quality'!M38&lt;'Dockage Schedule'!$C$16,'Dockage Schedule'!$M$15,'Yield &amp; Quality'!M38&lt;'Dockage Schedule'!$C$17,'Dockage Schedule'!$M$16,'Yield &amp; Quality'!M38&lt;'Dockage Schedule'!$C$18,'Dockage Schedule'!$M$17,'Yield &amp; Quality'!M38&lt;'Dockage Schedule'!$C$19,'Dockage Schedule'!$M$18,'Yield &amp; Quality'!M38&lt;'Dockage Schedule'!$C$20,'Dockage Schedule'!$M$19,'Yield &amp; Quality'!M38&lt;'Dockage Schedule'!$C$21,'Dockage Schedule'!$M$20,'Yield &amp; Quality'!M38&lt;'Dockage Schedule'!$C$22,'Dockage Schedule'!$M$21,'Yield &amp; Quality'!M38&lt;'Dockage Schedule'!$C$23,'Dockage Schedule'!$M$22,'Yield &amp; Quality'!M38&lt;'Dockage Schedule'!$C$24,'Dockage Schedule'!$M$23,'Yield &amp; Quality'!M38&gt;='Dockage Schedule'!D44,'Dockage Schedule'!N44)</f>
        <v>-0.03</v>
      </c>
      <c r="N43" s="29" cm="1">
        <f t="array" ref="N43">_xlfn.IFS('Yield &amp; Quality'!S38&gt;='Dockage Schedule'!$P$4,'Dockage Schedule'!$AA$4,'Yield &amp; Quality'!S38&gt;='Dockage Schedule'!$P$5,'Dockage Schedule'!$AA$5,'Yield &amp; Quality'!S38&gt;='Dockage Schedule'!$P$6,'Dockage Schedule'!$AA$6,'Yield &amp; Quality'!S38&gt;='Dockage Schedule'!$P$7,'Dockage Schedule'!$AA$7,'Yield &amp; Quality'!S38&gt;='Dockage Schedule'!$P$8,'Dockage Schedule'!$AA$8,'Yield &amp; Quality'!S38&gt;='Dockage Schedule'!$P$9,'Dockage Schedule'!$AA$9,'Yield &amp; Quality'!S38&gt;='Dockage Schedule'!$P$10,'Dockage Schedule'!$AA$10,'Yield &amp; Quality'!S38&gt;='Dockage Schedule'!$P$11,'Dockage Schedule'!$AA$11,'Yield &amp; Quality'!S38&gt;='Dockage Schedule'!$P$12,'Dockage Schedule'!$AA$12,'Yield &amp; Quality'!S38&gt;='Dockage Schedule'!$P$13,'Dockage Schedule'!$AA$13,'Yield &amp; Quality'!S38&gt;='Dockage Schedule'!$P$14,'Dockage Schedule'!$AA$14,'Yield &amp; Quality'!S38&gt;='Dockage Schedule'!$P$15,'Dockage Schedule'!$AA$15,'Yield &amp; Quality'!S38&gt;='Dockage Schedule'!$P$16,'Dockage Schedule'!$AA$16,'Yield &amp; Quality'!S38&gt;='Dockage Schedule'!$P$17,'Dockage Schedule'!$AA$17,'Yield &amp; Quality'!S38&gt;='Dockage Schedule'!$P$18,'Dockage Schedule'!$AA$18,'Yield &amp; Quality'!S38&gt;='Dockage Schedule'!$P$19,'Dockage Schedule'!$AA$19,'Yield &amp; Quality'!S38&gt;='Dockage Schedule'!$P$20,'Dockage Schedule'!$AA$20,'Yield &amp; Quality'!S38&gt;='Dockage Schedule'!$P$21,'Dockage Schedule'!$AA$21,'Yield &amp; Quality'!S38&gt;='Dockage Schedule'!$P$22,'Dockage Schedule'!$AA$22,'Yield &amp; Quality'!S38&gt;='Dockage Schedule'!$P$23,'Dockage Schedule'!$AA$23,'Yield &amp; Quality'!S38&gt;='Dockage Schedule'!$P$24,'Dockage Schedule'!$AA$24,'Yield &amp; Quality'!S38&gt;='Dockage Schedule'!$P$25,'Dockage Schedule'!$AA$25,'Yield &amp; Quality'!S38&gt;='Dockage Schedule'!$P$26,'Dockage Schedule'!$AA$26,'Yield &amp; Quality'!S38&gt;='Dockage Schedule'!$P$27,'Dockage Schedule'!$AA$27,'Yield &amp; Quality'!S38&lt;'Dockage Schedule'!$P$27,'Dockage Schedule'!$AA$27)+_xlfn.IFS('Yield &amp; Quality'!X38&lt;'Dockage Schedule'!$AD$4,'Dockage Schedule'!$AN$3,'Yield &amp; Quality'!X38&lt;'Dockage Schedule'!$AD$5,'Dockage Schedule'!$AN$4,'Yield &amp; Quality'!X38&lt;'Dockage Schedule'!$AD$6,'Dockage Schedule'!$AN$5,'Yield &amp; Quality'!X38&lt;'Dockage Schedule'!$AD$7,'Dockage Schedule'!$AN$6,'Yield &amp; Quality'!X38&lt;'Dockage Schedule'!$AD$8,'Dockage Schedule'!$AN$7,'Yield &amp; Quality'!X38&lt;'Dockage Schedule'!$AD$9,'Dockage Schedule'!$AN$8,'Yield &amp; Quality'!X38&lt;'Dockage Schedule'!$AD$10,'Dockage Schedule'!$AN$9,'Yield &amp; Quality'!X38&lt;'Dockage Schedule'!$AD$11,'Dockage Schedule'!$AN$10,'Yield &amp; Quality'!X38&lt;'Dockage Schedule'!$AD$12,'Dockage Schedule'!$AN$11,'Yield &amp; Quality'!X38&lt;'Dockage Schedule'!$AD$13,'Dockage Schedule'!$AN$12,'Yield &amp; Quality'!X38&lt;'Dockage Schedule'!$AD$14,'Dockage Schedule'!$AN$13,'Yield &amp; Quality'!X38&lt;'Dockage Schedule'!$AD$15,'Dockage Schedule'!$AN$14,'Yield &amp; Quality'!X38&lt;'Dockage Schedule'!$AD$16,'Dockage Schedule'!$AN$15,'Yield &amp; Quality'!X38&lt;'Dockage Schedule'!$AD$17,'Dockage Schedule'!$AN$16,'Yield &amp; Quality'!X38&lt;'Dockage Schedule'!$AD$18,'Dockage Schedule'!$AN$17,'Yield &amp; Quality'!X38&lt;'Dockage Schedule'!$AD$19,'Dockage Schedule'!$AN$18,'Yield &amp; Quality'!X38&lt;'Dockage Schedule'!$AD$20,'Dockage Schedule'!$AN$19,'Yield &amp; Quality'!X38&lt;'Dockage Schedule'!$AD$21,'Dockage Schedule'!$AN$20,'Yield &amp; Quality'!X38&lt;'Dockage Schedule'!$AD$21,'Dockage Schedule'!$AN$22,'Yield &amp; Quality'!X38&lt;'Dockage Schedule'!$AD$22,'Dockage Schedule'!$AN$23,'Yield &amp; Quality'!X38&lt;'Dockage Schedule'!$AD$24,'Dockage Schedule'!$AN$24,'Yield &amp; Quality'!X38&lt;'Dockage Schedule'!$AD$25,'Dockage Schedule'!$AN$24,'Yield &amp; Quality'!X38&gt;='Dockage Schedule'!$AD$25,-500)-_xlfn.IFS('Yield &amp; Quality'!N38&lt;'Dockage Schedule'!$C$4,0,'Yield &amp; Quality'!N38&lt;'Dockage Schedule'!$C$5,'Dockage Schedule'!$M$4,'Yield &amp; Quality'!N38&lt;'Dockage Schedule'!$C$6,'Dockage Schedule'!$M$5,'Yield &amp; Quality'!N38&lt;'Dockage Schedule'!$C$6,'Dockage Schedule'!$M$7,'Yield &amp; Quality'!N38&lt;'Dockage Schedule'!$C$7,'Dockage Schedule'!$M$8,'Yield &amp; Quality'!N38&lt;'Dockage Schedule'!$C$8,'Dockage Schedule'!$M$9,'Yield &amp; Quality'!N38&lt;'Dockage Schedule'!$C$10,'Dockage Schedule'!$M$9,'Yield &amp; Quality'!N38&lt;'Dockage Schedule'!$C$10,'Dockage Schedule'!$M$11,'Yield &amp; Quality'!N38&lt;'Dockage Schedule'!$C$12,'Dockage Schedule'!$M$11,'Yield &amp; Quality'!N38&lt;'Dockage Schedule'!$C$13,'Dockage Schedule'!$M$12,'Yield &amp; Quality'!N38&lt;'Dockage Schedule'!$C$14,'Dockage Schedule'!$M$13,'Yield &amp; Quality'!N38&lt;'Dockage Schedule'!$C$15,'Dockage Schedule'!$M$14,'Yield &amp; Quality'!N38&lt;'Dockage Schedule'!$C$16,'Dockage Schedule'!$M$15,'Yield &amp; Quality'!N38&lt;'Dockage Schedule'!$C$17,'Dockage Schedule'!$M$16,'Yield &amp; Quality'!N38&lt;'Dockage Schedule'!$C$18,'Dockage Schedule'!$M$17,'Yield &amp; Quality'!N38&lt;'Dockage Schedule'!$C$19,'Dockage Schedule'!$M$18,'Yield &amp; Quality'!N38&lt;'Dockage Schedule'!$C$20,'Dockage Schedule'!$M$19,'Yield &amp; Quality'!N38&lt;'Dockage Schedule'!$C$21,'Dockage Schedule'!$M$20,'Yield &amp; Quality'!N38&lt;'Dockage Schedule'!$C$22,'Dockage Schedule'!$M$21,'Yield &amp; Quality'!N38&lt;'Dockage Schedule'!$C$23,'Dockage Schedule'!$M$22,'Yield &amp; Quality'!N38&lt;'Dockage Schedule'!$C$24,'Dockage Schedule'!$M$23,'Yield &amp; Quality'!N38&gt;='Dockage Schedule'!E44,'Dockage Schedule'!O44)</f>
        <v>-0.18</v>
      </c>
      <c r="O43" s="68" cm="1">
        <f t="array" ref="O43">_xlfn.IFS('Yield &amp; Quality'!T38&gt;='Dockage Schedule'!$P$4,'Dockage Schedule'!$AA$4,'Yield &amp; Quality'!T38&gt;='Dockage Schedule'!$P$5,'Dockage Schedule'!$AA$5,'Yield &amp; Quality'!T38&gt;='Dockage Schedule'!$P$6,'Dockage Schedule'!$AA$6,'Yield &amp; Quality'!T38&gt;='Dockage Schedule'!$P$7,'Dockage Schedule'!$AA$7,'Yield &amp; Quality'!T38&gt;='Dockage Schedule'!$P$8,'Dockage Schedule'!$AA$8,'Yield &amp; Quality'!T38&gt;='Dockage Schedule'!$P$9,'Dockage Schedule'!$AA$9,'Yield &amp; Quality'!T38&gt;='Dockage Schedule'!$P$10,'Dockage Schedule'!$AA$10,'Yield &amp; Quality'!T38&gt;='Dockage Schedule'!$P$11,'Dockage Schedule'!$AA$11,'Yield &amp; Quality'!T38&gt;='Dockage Schedule'!$P$12,'Dockage Schedule'!$AA$12,'Yield &amp; Quality'!T38&gt;='Dockage Schedule'!$P$13,'Dockage Schedule'!$AA$13,'Yield &amp; Quality'!T38&gt;='Dockage Schedule'!$P$14,'Dockage Schedule'!$AA$14,'Yield &amp; Quality'!T38&gt;='Dockage Schedule'!$P$15,'Dockage Schedule'!$AA$15,'Yield &amp; Quality'!T38&gt;='Dockage Schedule'!$P$16,'Dockage Schedule'!$AA$16,'Yield &amp; Quality'!T38&gt;='Dockage Schedule'!$P$17,'Dockage Schedule'!$AA$17,'Yield &amp; Quality'!T38&gt;='Dockage Schedule'!$P$18,'Dockage Schedule'!$AA$18,'Yield &amp; Quality'!T38&gt;='Dockage Schedule'!$P$19,'Dockage Schedule'!$AA$19,'Yield &amp; Quality'!T38&gt;='Dockage Schedule'!$P$20,'Dockage Schedule'!$AA$20,'Yield &amp; Quality'!T38&gt;='Dockage Schedule'!$P$21,'Dockage Schedule'!$AA$21,'Yield &amp; Quality'!T38&gt;='Dockage Schedule'!$P$22,'Dockage Schedule'!$AA$22,'Yield &amp; Quality'!T38&gt;='Dockage Schedule'!$P$23,'Dockage Schedule'!$AA$23,'Yield &amp; Quality'!T38&gt;='Dockage Schedule'!$P$24,'Dockage Schedule'!$AA$24,'Yield &amp; Quality'!T38&gt;='Dockage Schedule'!$P$25,'Dockage Schedule'!$AA$25,'Yield &amp; Quality'!T38&gt;='Dockage Schedule'!$P$26,'Dockage Schedule'!$AA$26,'Yield &amp; Quality'!T38&gt;='Dockage Schedule'!$P$27,'Dockage Schedule'!$AA$27,'Yield &amp; Quality'!T38&lt;'Dockage Schedule'!$P$27,'Dockage Schedule'!$AA$27)+_xlfn.IFS('Yield &amp; Quality'!Y38&lt;'Dockage Schedule'!$AD$4,'Dockage Schedule'!$AN$3,'Yield &amp; Quality'!Y38&lt;'Dockage Schedule'!$AD$5,'Dockage Schedule'!$AN$4,'Yield &amp; Quality'!Y38&lt;'Dockage Schedule'!$AD$6,'Dockage Schedule'!$AN$5,'Yield &amp; Quality'!Y38&lt;'Dockage Schedule'!$AD$7,'Dockage Schedule'!$AN$6,'Yield &amp; Quality'!Y38&lt;'Dockage Schedule'!$AD$8,'Dockage Schedule'!$AN$7,'Yield &amp; Quality'!Y38&lt;'Dockage Schedule'!$AD$9,'Dockage Schedule'!$AN$8,'Yield &amp; Quality'!Y38&lt;'Dockage Schedule'!$AD$10,'Dockage Schedule'!$AN$9,'Yield &amp; Quality'!Y38&lt;'Dockage Schedule'!$AD$11,'Dockage Schedule'!$AN$10,'Yield &amp; Quality'!Y38&lt;'Dockage Schedule'!$AD$12,'Dockage Schedule'!$AN$11,'Yield &amp; Quality'!Y38&lt;'Dockage Schedule'!$AD$13,'Dockage Schedule'!$AN$12,'Yield &amp; Quality'!Y38&lt;'Dockage Schedule'!$AD$14,'Dockage Schedule'!$AN$13,'Yield &amp; Quality'!Y38&lt;'Dockage Schedule'!$AD$15,'Dockage Schedule'!$AN$14,'Yield &amp; Quality'!Y38&lt;'Dockage Schedule'!$AD$16,'Dockage Schedule'!$AN$15,'Yield &amp; Quality'!Y38&lt;'Dockage Schedule'!$AD$17,'Dockage Schedule'!$AN$16,'Yield &amp; Quality'!Y38&lt;'Dockage Schedule'!$AD$18,'Dockage Schedule'!$AN$17,'Yield &amp; Quality'!Y38&lt;'Dockage Schedule'!$AD$19,'Dockage Schedule'!$AN$18,'Yield &amp; Quality'!Y38&lt;'Dockage Schedule'!$AD$20,'Dockage Schedule'!$AN$19,'Yield &amp; Quality'!Y38&lt;'Dockage Schedule'!$AD$21,'Dockage Schedule'!$AN$20,'Yield &amp; Quality'!Y38&lt;'Dockage Schedule'!$AD$21,'Dockage Schedule'!$AN$22,'Yield &amp; Quality'!Y38&lt;'Dockage Schedule'!$AD$22,'Dockage Schedule'!$AN$23,'Yield &amp; Quality'!Y38&lt;'Dockage Schedule'!$AD$24,'Dockage Schedule'!$AN$24,'Yield &amp; Quality'!Y38&lt;'Dockage Schedule'!$AD$25,'Dockage Schedule'!$AN$24,'Yield &amp; Quality'!Y38&gt;='Dockage Schedule'!$AD$25,-500)-_xlfn.IFS('Yield &amp; Quality'!O38&lt;'Dockage Schedule'!$C$4,0,'Yield &amp; Quality'!O38&lt;'Dockage Schedule'!$C$5,'Dockage Schedule'!$M$4,'Yield &amp; Quality'!O38&lt;'Dockage Schedule'!$C$6,'Dockage Schedule'!$M$5,'Yield &amp; Quality'!O38&lt;'Dockage Schedule'!$C$6,'Dockage Schedule'!$M$7,'Yield &amp; Quality'!O38&lt;'Dockage Schedule'!$C$7,'Dockage Schedule'!$M$8,'Yield &amp; Quality'!O38&lt;'Dockage Schedule'!$C$8,'Dockage Schedule'!$M$9,'Yield &amp; Quality'!O38&lt;'Dockage Schedule'!$C$10,'Dockage Schedule'!$M$9,'Yield &amp; Quality'!O38&lt;'Dockage Schedule'!$C$10,'Dockage Schedule'!$M$11,'Yield &amp; Quality'!O38&lt;'Dockage Schedule'!$C$12,'Dockage Schedule'!$M$11,'Yield &amp; Quality'!O38&lt;'Dockage Schedule'!$C$13,'Dockage Schedule'!$M$12,'Yield &amp; Quality'!O38&lt;'Dockage Schedule'!$C$14,'Dockage Schedule'!$M$13,'Yield &amp; Quality'!O38&lt;'Dockage Schedule'!$C$15,'Dockage Schedule'!$M$14,'Yield &amp; Quality'!O38&lt;'Dockage Schedule'!$C$16,'Dockage Schedule'!$M$15,'Yield &amp; Quality'!O38&lt;'Dockage Schedule'!$C$17,'Dockage Schedule'!$M$16,'Yield &amp; Quality'!O38&lt;'Dockage Schedule'!$C$18,'Dockage Schedule'!$M$17,'Yield &amp; Quality'!O38&lt;'Dockage Schedule'!$C$19,'Dockage Schedule'!$M$18,'Yield &amp; Quality'!O38&lt;'Dockage Schedule'!$C$20,'Dockage Schedule'!$M$19,'Yield &amp; Quality'!O38&lt;'Dockage Schedule'!$C$21,'Dockage Schedule'!$M$20,'Yield &amp; Quality'!O38&lt;'Dockage Schedule'!$C$22,'Dockage Schedule'!$M$21,'Yield &amp; Quality'!O38&lt;'Dockage Schedule'!$C$23,'Dockage Schedule'!$M$22,'Yield &amp; Quality'!O38&lt;'Dockage Schedule'!$C$24,'Dockage Schedule'!$M$23,'Yield &amp; Quality'!O38&gt;='Dockage Schedule'!F44,'Dockage Schedule'!P44)</f>
        <v>0</v>
      </c>
      <c r="Q43" s="66">
        <f>(('Yield &amp; Quality'!G38*((100-'Partial Returns'!G43)/100))*($C$3+L43))+($C$4*'Yield &amp; Quality'!AA38)</f>
        <v>670.83882084808351</v>
      </c>
      <c r="R43" s="7">
        <f>(('Yield &amp; Quality'!H38*((100-'Partial Returns'!H43)/100))*($C$3+M43))+($C$4*'Yield &amp; Quality'!AB38)</f>
        <v>896.66199878919883</v>
      </c>
      <c r="S43" s="7">
        <f>(('Yield &amp; Quality'!I38*((100-'Partial Returns'!I43)/100))*($C$3+N43))+($C$4*'Yield &amp; Quality'!AC38)</f>
        <v>967.24404171490255</v>
      </c>
      <c r="T43" s="8">
        <f>(('Yield &amp; Quality'!J38*((100-'Partial Returns'!J43)/100))*($C$3+O43))+($C$4*'Yield &amp; Quality'!AD38)</f>
        <v>1057.0589541805086</v>
      </c>
      <c r="U43" s="5"/>
      <c r="V43" s="66" cm="1">
        <f t="array" ref="V43">_xlfn.IFS('Yield &amp; Quality'!B38='Treatment Costs'!$A$3,'Treatment Costs'!$K$3,'Yield &amp; Quality'!B38='Treatment Costs'!$A$4,'Treatment Costs'!$K$4,'Yield &amp; Quality'!B38='Treatment Costs'!$A$5,'Treatment Costs'!$K$5,'Yield &amp; Quality'!B38='Treatment Costs'!$A$6,'Treatment Costs'!$K$6,'Yield &amp; Quality'!B38='Treatment Costs'!$A$7,'Treatment Costs'!$K$7,'Yield &amp; Quality'!B38='Treatment Costs'!$A$8,'Treatment Costs'!$K$8,'Yield &amp; Quality'!B38='Treatment Costs'!$A$9,'Treatment Costs'!$K$9,'Yield &amp; Quality'!B38='Treatment Costs'!$A$10,'Treatment Costs'!$K$10,'Yield &amp; Quality'!B38='Treatment Costs'!$A$11,'Treatment Costs'!$K$11,'Yield &amp; Quality'!B38='Treatment Costs'!$A$12,'Treatment Costs'!$K$12,'Yield &amp; Quality'!B38='Treatment Costs'!$A$13,'Treatment Costs'!$K$13,'Yield &amp; Quality'!B38='Treatment Costs'!$A$14,'Treatment Costs'!$K$14,'Yield &amp; Quality'!B38='Treatment Costs'!$A$15,'Treatment Costs'!$K$15,'Yield &amp; Quality'!B38='Treatment Costs'!$A$16,'Treatment Costs'!$K$16)</f>
        <v>98.121428571428567</v>
      </c>
      <c r="W43" s="7" cm="1">
        <f t="array" ref="W43">_xlfn.IFS('Yield &amp; Quality'!C38='Treatment Costs'!$A$3,'Treatment Costs'!$W$3,'Yield &amp; Quality'!C38='Treatment Costs'!$A$4,'Treatment Costs'!$W$4,'Yield &amp; Quality'!C38='Treatment Costs'!$A$5,'Treatment Costs'!$W$5,'Yield &amp; Quality'!C38='Treatment Costs'!$A$6,'Treatment Costs'!$W$6,'Yield &amp; Quality'!C38='Treatment Costs'!$A$7,'Treatment Costs'!$W$7,'Yield &amp; Quality'!C38='Treatment Costs'!$A$8,'Treatment Costs'!$W$8,'Yield &amp; Quality'!C38='Treatment Costs'!$A$9,'Treatment Costs'!$W$9,'Yield &amp; Quality'!C38='Treatment Costs'!$A$10,'Treatment Costs'!$W$10,'Yield &amp; Quality'!C38='Treatment Costs'!$A$11,'Treatment Costs'!$W$11,'Yield &amp; Quality'!C38='Treatment Costs'!$A$12,'Treatment Costs'!$W$12,'Yield &amp; Quality'!C38='Treatment Costs'!$A$13,'Treatment Costs'!$W$13,'Yield &amp; Quality'!C38='Treatment Costs'!$A$14,'Treatment Costs'!$W$14,'Yield &amp; Quality'!C38='Treatment Costs'!$A$15,'Treatment Costs'!$W$15,'Yield &amp; Quality'!C38='Treatment Costs'!$A$16,'Treatment Costs'!$W$16)</f>
        <v>85.467857142857142</v>
      </c>
      <c r="X43" s="7" cm="1">
        <f t="array" ref="X43">_xlfn.IFS('Yield &amp; Quality'!D38='Treatment Costs'!$A$3,'Treatment Costs'!$K$3,'Yield &amp; Quality'!D38='Treatment Costs'!$A$4,'Treatment Costs'!$K$4,'Yield &amp; Quality'!D38='Treatment Costs'!$A$5,'Treatment Costs'!$K$5,'Yield &amp; Quality'!D38='Treatment Costs'!$A$6,'Treatment Costs'!$K$6,'Yield &amp; Quality'!D38='Treatment Costs'!$A$7,'Treatment Costs'!$K$7,'Yield &amp; Quality'!D38='Treatment Costs'!$A$8,'Treatment Costs'!$K$8,'Yield &amp; Quality'!D38='Treatment Costs'!$A$9,'Treatment Costs'!$K$9,'Yield &amp; Quality'!D38='Treatment Costs'!$A$10,'Treatment Costs'!$K$10,'Yield &amp; Quality'!D38='Treatment Costs'!$A$11,'Treatment Costs'!$K$11,'Yield &amp; Quality'!D38='Treatment Costs'!$A$12,'Treatment Costs'!$K$12,'Yield &amp; Quality'!D38='Treatment Costs'!$A$13,'Treatment Costs'!$K$13,'Yield &amp; Quality'!D38='Treatment Costs'!$A$14,'Treatment Costs'!$K$14,'Yield &amp; Quality'!D38='Treatment Costs'!$A$15,'Treatment Costs'!$K$15,'Yield &amp; Quality'!D38='Treatment Costs'!$A$16,'Treatment Costs'!$K$16)</f>
        <v>89.217857142857142</v>
      </c>
      <c r="Y43" s="8" cm="1">
        <f t="array" ref="Y43">_xlfn.IFS('Yield &amp; Quality'!E38='Treatment Costs'!$A$3,'Treatment Costs'!$W$3,'Yield &amp; Quality'!E38='Treatment Costs'!$A$4,'Treatment Costs'!$W$4,'Yield &amp; Quality'!E38='Treatment Costs'!$A$5,'Treatment Costs'!$W$5,'Yield &amp; Quality'!E38='Treatment Costs'!$A$6,'Treatment Costs'!$W$6,'Yield &amp; Quality'!E38='Treatment Costs'!$A$7,'Treatment Costs'!$W$7,'Yield &amp; Quality'!E38='Treatment Costs'!$A$8,'Treatment Costs'!$W$8,'Yield &amp; Quality'!E38='Treatment Costs'!$A$9,'Treatment Costs'!$W$9,'Yield &amp; Quality'!E38='Treatment Costs'!$A$10,'Treatment Costs'!$W$10,'Yield &amp; Quality'!E38='Treatment Costs'!$A$11,'Treatment Costs'!$W$11,'Yield &amp; Quality'!E38='Treatment Costs'!$A$12,'Treatment Costs'!$W$12,'Yield &amp; Quality'!E38='Treatment Costs'!$A$13,'Treatment Costs'!$W$13,'Yield &amp; Quality'!E38='Treatment Costs'!$A$14,'Treatment Costs'!$W$14,'Yield &amp; Quality'!E38='Treatment Costs'!$A$15,'Treatment Costs'!$W$15,'Yield &amp; Quality'!E38='Treatment Costs'!$A$16,'Treatment Costs'!$W$16)</f>
        <v>155.79642857142858</v>
      </c>
      <c r="AA43" s="66">
        <f>(('Yield &amp; Quality'!G38*((100-'Partial Returns'!G43)/100))*($C$3+L43))+($C$4*'Yield &amp; Quality'!AA38)-V43</f>
        <v>572.71739227665489</v>
      </c>
      <c r="AB43" s="7">
        <f>(('Yield &amp; Quality'!H38*((100-'Partial Returns'!H43)/100))*($C$3+M43))+($C$4*'Yield &amp; Quality'!AB38)-W43</f>
        <v>811.19414164634168</v>
      </c>
      <c r="AC43" s="7">
        <f>(('Yield &amp; Quality'!I38*((100-'Partial Returns'!I43)/100))*($C$3+N43))+($C$4*'Yield &amp; Quality'!AC38)-X43</f>
        <v>878.02618457204539</v>
      </c>
      <c r="AD43" s="8">
        <f>(('Yield &amp; Quality'!J38*((100-'Partial Returns'!J43)/100))*($C$3+O43))+($C$4*'Yield &amp; Quality'!AD38)-Y43</f>
        <v>901.26252560908006</v>
      </c>
    </row>
    <row r="44" spans="1:30" x14ac:dyDescent="0.25">
      <c r="A44">
        <v>6.1</v>
      </c>
      <c r="B44" s="66">
        <f>($C$3*'Yield &amp; Quality'!G39)+($C$4*'Yield &amp; Quality'!AA39)</f>
        <v>912.52014327153825</v>
      </c>
      <c r="C44" s="7">
        <f>($C$3*'Yield &amp; Quality'!H39)+($C$4*'Yield &amp; Quality'!AB39)</f>
        <v>852.32799706547905</v>
      </c>
      <c r="D44" s="7">
        <f>($C$3*'Yield &amp; Quality'!I39)+($C$4*'Yield &amp; Quality'!AC39)</f>
        <v>1027.0145117249726</v>
      </c>
      <c r="E44" s="8">
        <f>($C$3*'Yield &amp; Quality'!J39)+($C$4*'Yield &amp; Quality'!AD39)</f>
        <v>992.82793591265295</v>
      </c>
      <c r="G44" s="61" cm="1">
        <f t="array" ref="G44">_xlfn.IFS('Yield &amp; Quality'!L39&lt;'Dockage Schedule'!$C$29,0,'Yield &amp; Quality'!L39&lt;'Dockage Schedule'!$C$30,'Dockage Schedule'!$M$29,'Yield &amp; Quality'!L39&lt;'Dockage Schedule'!$C$31,'Dockage Schedule'!$M$30,'Yield &amp; Quality'!L39&lt;'Dockage Schedule'!$C$32,'Dockage Schedule'!$M$31,'Yield &amp; Quality'!L39&lt;'Dockage Schedule'!$C$33,'Dockage Schedule'!$M$32,'Yield &amp; Quality'!L39&lt;'Dockage Schedule'!$C$34,'Dockage Schedule'!$M$33,'Yield &amp; Quality'!L39&lt;'Dockage Schedule'!$C$35,'Dockage Schedule'!$M$34,'Yield &amp; Quality'!L39&lt;'Dockage Schedule'!$C$36,'Dockage Schedule'!$M$35,'Yield &amp; Quality'!L39&lt;'Dockage Schedule'!$C$37,'Dockage Schedule'!$M$36,'Yield &amp; Quality'!L39&lt;'Dockage Schedule'!$C$38,'Dockage Schedule'!$M$37,'Yield &amp; Quality'!L39&lt;'Dockage Schedule'!$C$39,'Dockage Schedule'!$M$38,'Yield &amp; Quality'!L39&lt;'Dockage Schedule'!$C$40,'Dockage Schedule'!$M$39,'Yield &amp; Quality'!L39&lt;'Dockage Schedule'!$C$41,'Dockage Schedule'!$M$40,'Yield &amp; Quality'!L39&lt;'Dockage Schedule'!$C$42,'Dockage Schedule'!$M$41,'Yield &amp; Quality'!L39&lt;'Dockage Schedule'!$C$43,'Dockage Schedule'!$M$42,'Yield &amp; Quality'!L39&lt;'Dockage Schedule'!$C$44,'Dockage Schedule'!$M$43,'Yield &amp; Quality'!L39&lt;'Dockage Schedule'!$C$45,'Dockage Schedule'!$M$44,'Yield &amp; Quality'!L39&lt;'Dockage Schedule'!$C$46,'Dockage Schedule'!$M$45,'Yield &amp; Quality'!L39&lt;'Dockage Schedule'!$C$47,'Dockage Schedule'!$M$46,'Yield &amp; Quality'!L39&lt;'Dockage Schedule'!$C$48,'Dockage Schedule'!$M$47,'Yield &amp; Quality'!L39&lt;'Dockage Schedule'!$C$49,'Dockage Schedule'!M69,'Yield &amp; Quality'!L39&gt;='Dockage Schedule'!$C$49,'Dockage Schedule'!$M$49)</f>
        <v>0</v>
      </c>
      <c r="H44" cm="1">
        <f t="array" ref="H44">_xlfn.IFS('Yield &amp; Quality'!M39&lt;'Dockage Schedule'!$C$29,0,'Yield &amp; Quality'!M39&lt;'Dockage Schedule'!$C$30,'Dockage Schedule'!$M$29,'Yield &amp; Quality'!M39&lt;'Dockage Schedule'!$C$31,'Dockage Schedule'!$M$30,'Yield &amp; Quality'!M39&lt;'Dockage Schedule'!$C$32,'Dockage Schedule'!$M$31,'Yield &amp; Quality'!M39&lt;'Dockage Schedule'!$C$33,'Dockage Schedule'!$M$32,'Yield &amp; Quality'!M39&lt;'Dockage Schedule'!$C$34,'Dockage Schedule'!$M$33,'Yield &amp; Quality'!M39&lt;'Dockage Schedule'!$C$35,'Dockage Schedule'!$M$34,'Yield &amp; Quality'!M39&lt;'Dockage Schedule'!$C$36,'Dockage Schedule'!$M$35,'Yield &amp; Quality'!M39&lt;'Dockage Schedule'!$C$37,'Dockage Schedule'!$M$36,'Yield &amp; Quality'!M39&lt;'Dockage Schedule'!$C$38,'Dockage Schedule'!$M$37,'Yield &amp; Quality'!M39&lt;'Dockage Schedule'!$C$39,'Dockage Schedule'!$M$38,'Yield &amp; Quality'!M39&lt;'Dockage Schedule'!$C$40,'Dockage Schedule'!$M$39,'Yield &amp; Quality'!M39&lt;'Dockage Schedule'!$C$41,'Dockage Schedule'!$M$40,'Yield &amp; Quality'!M39&lt;'Dockage Schedule'!$C$42,'Dockage Schedule'!$M$41,'Yield &amp; Quality'!M39&lt;'Dockage Schedule'!$C$43,'Dockage Schedule'!$M$42,'Yield &amp; Quality'!M39&lt;'Dockage Schedule'!$C$44,'Dockage Schedule'!$M$43,'Yield &amp; Quality'!M39&lt;'Dockage Schedule'!$C$45,'Dockage Schedule'!$M$44,'Yield &amp; Quality'!M39&lt;'Dockage Schedule'!$C$46,'Dockage Schedule'!$M$45,'Yield &amp; Quality'!M39&lt;'Dockage Schedule'!$C$47,'Dockage Schedule'!$M$46,'Yield &amp; Quality'!M39&lt;'Dockage Schedule'!$C$48,'Dockage Schedule'!$M$47,'Yield &amp; Quality'!M39&lt;'Dockage Schedule'!$C$49,'Dockage Schedule'!N69,'Yield &amp; Quality'!M39&gt;='Dockage Schedule'!$C$49,'Dockage Schedule'!$M$49)</f>
        <v>0</v>
      </c>
      <c r="I44" cm="1">
        <f t="array" ref="I44">_xlfn.IFS('Yield &amp; Quality'!N39&lt;'Dockage Schedule'!$C$29,0,'Yield &amp; Quality'!N39&lt;'Dockage Schedule'!$C$30,'Dockage Schedule'!$M$29,'Yield &amp; Quality'!N39&lt;'Dockage Schedule'!$C$31,'Dockage Schedule'!$M$30,'Yield &amp; Quality'!N39&lt;'Dockage Schedule'!$C$32,'Dockage Schedule'!$M$31,'Yield &amp; Quality'!N39&lt;'Dockage Schedule'!$C$33,'Dockage Schedule'!$M$32,'Yield &amp; Quality'!N39&lt;'Dockage Schedule'!$C$34,'Dockage Schedule'!$M$33,'Yield &amp; Quality'!N39&lt;'Dockage Schedule'!$C$35,'Dockage Schedule'!$M$34,'Yield &amp; Quality'!N39&lt;'Dockage Schedule'!$C$36,'Dockage Schedule'!$M$35,'Yield &amp; Quality'!N39&lt;'Dockage Schedule'!$C$37,'Dockage Schedule'!$M$36,'Yield &amp; Quality'!N39&lt;'Dockage Schedule'!$C$38,'Dockage Schedule'!$M$37,'Yield &amp; Quality'!N39&lt;'Dockage Schedule'!$C$39,'Dockage Schedule'!$M$38,'Yield &amp; Quality'!N39&lt;'Dockage Schedule'!$C$40,'Dockage Schedule'!$M$39,'Yield &amp; Quality'!N39&lt;'Dockage Schedule'!$C$41,'Dockage Schedule'!$M$40,'Yield &amp; Quality'!N39&lt;'Dockage Schedule'!$C$42,'Dockage Schedule'!$M$41,'Yield &amp; Quality'!N39&lt;'Dockage Schedule'!$C$43,'Dockage Schedule'!$M$42,'Yield &amp; Quality'!N39&lt;'Dockage Schedule'!$C$44,'Dockage Schedule'!$M$43,'Yield &amp; Quality'!N39&lt;'Dockage Schedule'!$C$45,'Dockage Schedule'!$M$44,'Yield &amp; Quality'!N39&lt;'Dockage Schedule'!$C$46,'Dockage Schedule'!$M$45,'Yield &amp; Quality'!N39&lt;'Dockage Schedule'!$C$47,'Dockage Schedule'!$M$46,'Yield &amp; Quality'!N39&lt;'Dockage Schedule'!$C$48,'Dockage Schedule'!$M$47,'Yield &amp; Quality'!N39&lt;'Dockage Schedule'!$C$49,'Dockage Schedule'!O69,'Yield &amp; Quality'!N39&gt;='Dockage Schedule'!$C$49,'Dockage Schedule'!$M$49)</f>
        <v>0</v>
      </c>
      <c r="J44" s="62" cm="1">
        <f t="array" ref="J44">_xlfn.IFS('Yield &amp; Quality'!O39&lt;'Dockage Schedule'!$C$29,0,'Yield &amp; Quality'!O39&lt;'Dockage Schedule'!$C$30,'Dockage Schedule'!$M$29,'Yield &amp; Quality'!O39&lt;'Dockage Schedule'!$C$31,'Dockage Schedule'!$M$30,'Yield &amp; Quality'!O39&lt;'Dockage Schedule'!$C$32,'Dockage Schedule'!$M$31,'Yield &amp; Quality'!O39&lt;'Dockage Schedule'!$C$33,'Dockage Schedule'!$M$32,'Yield &amp; Quality'!O39&lt;'Dockage Schedule'!$C$34,'Dockage Schedule'!$M$33,'Yield &amp; Quality'!O39&lt;'Dockage Schedule'!$C$35,'Dockage Schedule'!$M$34,'Yield &amp; Quality'!O39&lt;'Dockage Schedule'!$C$36,'Dockage Schedule'!$M$35,'Yield &amp; Quality'!O39&lt;'Dockage Schedule'!$C$37,'Dockage Schedule'!$M$36,'Yield &amp; Quality'!O39&lt;'Dockage Schedule'!$C$38,'Dockage Schedule'!$M$37,'Yield &amp; Quality'!O39&lt;'Dockage Schedule'!$C$39,'Dockage Schedule'!$M$38,'Yield &amp; Quality'!O39&lt;'Dockage Schedule'!$C$40,'Dockage Schedule'!$M$39,'Yield &amp; Quality'!O39&lt;'Dockage Schedule'!$C$41,'Dockage Schedule'!$M$40,'Yield &amp; Quality'!O39&lt;'Dockage Schedule'!$C$42,'Dockage Schedule'!$M$41,'Yield &amp; Quality'!O39&lt;'Dockage Schedule'!$C$43,'Dockage Schedule'!$M$42,'Yield &amp; Quality'!O39&lt;'Dockage Schedule'!$C$44,'Dockage Schedule'!$M$43,'Yield &amp; Quality'!O39&lt;'Dockage Schedule'!$C$45,'Dockage Schedule'!$M$44,'Yield &amp; Quality'!O39&lt;'Dockage Schedule'!$C$46,'Dockage Schedule'!$M$45,'Yield &amp; Quality'!O39&lt;'Dockage Schedule'!$C$47,'Dockage Schedule'!$M$46,'Yield &amp; Quality'!O39&lt;'Dockage Schedule'!$C$48,'Dockage Schedule'!$M$47,'Yield &amp; Quality'!O39&lt;'Dockage Schedule'!$C$49,'Dockage Schedule'!P69,'Yield &amp; Quality'!O39&gt;='Dockage Schedule'!$C$49,'Dockage Schedule'!$M$49)</f>
        <v>0</v>
      </c>
      <c r="L44" s="67" cm="1">
        <f t="array" ref="L44">_xlfn.IFS('Yield &amp; Quality'!Q39&gt;='Dockage Schedule'!$P$4,'Dockage Schedule'!$AA$4,'Yield &amp; Quality'!Q39&gt;='Dockage Schedule'!$P$5,'Dockage Schedule'!$AA$5,'Yield &amp; Quality'!Q39&gt;='Dockage Schedule'!$P$6,'Dockage Schedule'!$AA$6,'Yield &amp; Quality'!Q39&gt;='Dockage Schedule'!$P$7,'Dockage Schedule'!$AA$7,'Yield &amp; Quality'!Q39&gt;='Dockage Schedule'!$P$8,'Dockage Schedule'!$AA$8,'Yield &amp; Quality'!Q39&gt;='Dockage Schedule'!$P$9,'Dockage Schedule'!$AA$9,'Yield &amp; Quality'!Q39&gt;='Dockage Schedule'!$P$10,'Dockage Schedule'!$AA$10,'Yield &amp; Quality'!Q39&gt;='Dockage Schedule'!$P$11,'Dockage Schedule'!$AA$11,'Yield &amp; Quality'!Q39&gt;='Dockage Schedule'!$P$12,'Dockage Schedule'!$AA$12,'Yield &amp; Quality'!Q39&gt;='Dockage Schedule'!$P$13,'Dockage Schedule'!$AA$13,'Yield &amp; Quality'!Q39&gt;='Dockage Schedule'!$P$14,'Dockage Schedule'!$AA$14,'Yield &amp; Quality'!Q39&gt;='Dockage Schedule'!$P$15,'Dockage Schedule'!$AA$15,'Yield &amp; Quality'!Q39&gt;='Dockage Schedule'!$P$16,'Dockage Schedule'!$AA$16,'Yield &amp; Quality'!Q39&gt;='Dockage Schedule'!$P$17,'Dockage Schedule'!$AA$17,'Yield &amp; Quality'!Q39&gt;='Dockage Schedule'!$P$18,'Dockage Schedule'!$AA$18,'Yield &amp; Quality'!Q39&gt;='Dockage Schedule'!$P$19,'Dockage Schedule'!$AA$19,'Yield &amp; Quality'!Q39&gt;='Dockage Schedule'!$P$20,'Dockage Schedule'!$AA$20,'Yield &amp; Quality'!Q39&gt;='Dockage Schedule'!$P$21,'Dockage Schedule'!$AA$21,'Yield &amp; Quality'!Q39&gt;='Dockage Schedule'!$P$22,'Dockage Schedule'!$AA$22,'Yield &amp; Quality'!Q39&gt;='Dockage Schedule'!$P$23,'Dockage Schedule'!$AA$23,'Yield &amp; Quality'!Q39&gt;='Dockage Schedule'!$P$24,'Dockage Schedule'!$AA$24,'Yield &amp; Quality'!Q39&gt;='Dockage Schedule'!$P$25,'Dockage Schedule'!$AA$25,'Yield &amp; Quality'!Q39&gt;='Dockage Schedule'!$P$26,'Dockage Schedule'!$AA$26,'Yield &amp; Quality'!Q39&gt;='Dockage Schedule'!$P$27,'Dockage Schedule'!$AA$27,'Yield &amp; Quality'!Q39&lt;'Dockage Schedule'!$P$27,'Dockage Schedule'!$AA$27)+_xlfn.IFS('Yield &amp; Quality'!V39&lt;'Dockage Schedule'!$AD$4,'Dockage Schedule'!$AN$3,'Yield &amp; Quality'!V39&lt;'Dockage Schedule'!$AD$5,'Dockage Schedule'!$AN$4,'Yield &amp; Quality'!V39&lt;'Dockage Schedule'!$AD$6,'Dockage Schedule'!$AN$5,'Yield &amp; Quality'!V39&lt;'Dockage Schedule'!$AD$7,'Dockage Schedule'!$AN$6,'Yield &amp; Quality'!V39&lt;'Dockage Schedule'!$AD$8,'Dockage Schedule'!$AN$7,'Yield &amp; Quality'!V39&lt;'Dockage Schedule'!$AD$9,'Dockage Schedule'!$AN$8,'Yield &amp; Quality'!V39&lt;'Dockage Schedule'!$AD$10,'Dockage Schedule'!$AN$9,'Yield &amp; Quality'!V39&lt;'Dockage Schedule'!$AD$11,'Dockage Schedule'!$AN$10,'Yield &amp; Quality'!V39&lt;'Dockage Schedule'!$AD$12,'Dockage Schedule'!$AN$11,'Yield &amp; Quality'!V39&lt;'Dockage Schedule'!$AD$13,'Dockage Schedule'!$AN$12,'Yield &amp; Quality'!V39&lt;'Dockage Schedule'!$AD$14,'Dockage Schedule'!$AN$13,'Yield &amp; Quality'!V39&lt;'Dockage Schedule'!$AD$15,'Dockage Schedule'!$AN$14,'Yield &amp; Quality'!V39&lt;'Dockage Schedule'!$AD$16,'Dockage Schedule'!$AN$15,'Yield &amp; Quality'!V39&lt;'Dockage Schedule'!$AD$17,'Dockage Schedule'!$AN$16,'Yield &amp; Quality'!V39&lt;'Dockage Schedule'!$AD$18,'Dockage Schedule'!$AN$17,'Yield &amp; Quality'!V39&lt;'Dockage Schedule'!$AD$19,'Dockage Schedule'!$AN$18,'Yield &amp; Quality'!V39&lt;'Dockage Schedule'!$AD$20,'Dockage Schedule'!$AN$19,'Yield &amp; Quality'!V39&lt;'Dockage Schedule'!$AD$21,'Dockage Schedule'!$AN$20,'Yield &amp; Quality'!V39&lt;'Dockage Schedule'!$AD$21,'Dockage Schedule'!$AN$22,'Yield &amp; Quality'!V39&lt;'Dockage Schedule'!$AD$22,'Dockage Schedule'!$AN$23,'Yield &amp; Quality'!V39&lt;'Dockage Schedule'!$AD$24,'Dockage Schedule'!$AN$24,'Yield &amp; Quality'!V39&lt;'Dockage Schedule'!$AD$25,'Dockage Schedule'!$AN$24,'Yield &amp; Quality'!V39&gt;='Dockage Schedule'!$AD$25,-500)-_xlfn.IFS('Yield &amp; Quality'!L39&lt;'Dockage Schedule'!$C$4,0,'Yield &amp; Quality'!L39&lt;'Dockage Schedule'!$C$5,'Dockage Schedule'!$M$4,'Yield &amp; Quality'!L39&lt;'Dockage Schedule'!$C$6,'Dockage Schedule'!$M$5,'Yield &amp; Quality'!L39&lt;'Dockage Schedule'!$C$6,'Dockage Schedule'!$M$7,'Yield &amp; Quality'!L39&lt;'Dockage Schedule'!$C$7,'Dockage Schedule'!$M$8,'Yield &amp; Quality'!L39&lt;'Dockage Schedule'!$C$8,'Dockage Schedule'!$M$9,'Yield &amp; Quality'!L39&lt;'Dockage Schedule'!$C$10,'Dockage Schedule'!$M$9,'Yield &amp; Quality'!L39&lt;'Dockage Schedule'!$C$10,'Dockage Schedule'!$M$11,'Yield &amp; Quality'!L39&lt;'Dockage Schedule'!$C$12,'Dockage Schedule'!$M$11,'Yield &amp; Quality'!L39&lt;'Dockage Schedule'!$C$13,'Dockage Schedule'!$M$12,'Yield &amp; Quality'!L39&lt;'Dockage Schedule'!$C$14,'Dockage Schedule'!$M$13,'Yield &amp; Quality'!L39&lt;'Dockage Schedule'!$C$15,'Dockage Schedule'!$M$14,'Yield &amp; Quality'!L39&lt;'Dockage Schedule'!$C$16,'Dockage Schedule'!$M$15,'Yield &amp; Quality'!L39&lt;'Dockage Schedule'!$C$17,'Dockage Schedule'!$M$16,'Yield &amp; Quality'!L39&lt;'Dockage Schedule'!$C$18,'Dockage Schedule'!$M$17,'Yield &amp; Quality'!L39&lt;'Dockage Schedule'!$C$19,'Dockage Schedule'!$M$18,'Yield &amp; Quality'!L39&lt;'Dockage Schedule'!$C$20,'Dockage Schedule'!$M$19,'Yield &amp; Quality'!L39&lt;'Dockage Schedule'!$C$21,'Dockage Schedule'!$M$20,'Yield &amp; Quality'!L39&lt;'Dockage Schedule'!$C$22,'Dockage Schedule'!$M$21,'Yield &amp; Quality'!L39&lt;'Dockage Schedule'!$C$23,'Dockage Schedule'!$M$22,'Yield &amp; Quality'!L39&lt;'Dockage Schedule'!$C$24,'Dockage Schedule'!$M$23,'Yield &amp; Quality'!L39&gt;='Dockage Schedule'!C45,'Dockage Schedule'!M45)</f>
        <v>-0.79</v>
      </c>
      <c r="M44" s="29" cm="1">
        <f t="array" ref="M44">_xlfn.IFS('Yield &amp; Quality'!R39&gt;='Dockage Schedule'!$P$4,'Dockage Schedule'!$AA$4,'Yield &amp; Quality'!R39&gt;='Dockage Schedule'!$P$5,'Dockage Schedule'!$AA$5,'Yield &amp; Quality'!R39&gt;='Dockage Schedule'!$P$6,'Dockage Schedule'!$AA$6,'Yield &amp; Quality'!R39&gt;='Dockage Schedule'!$P$7,'Dockage Schedule'!$AA$7,'Yield &amp; Quality'!R39&gt;='Dockage Schedule'!$P$8,'Dockage Schedule'!$AA$8,'Yield &amp; Quality'!R39&gt;='Dockage Schedule'!$P$9,'Dockage Schedule'!$AA$9,'Yield &amp; Quality'!R39&gt;='Dockage Schedule'!$P$10,'Dockage Schedule'!$AA$10,'Yield &amp; Quality'!R39&gt;='Dockage Schedule'!$P$11,'Dockage Schedule'!$AA$11,'Yield &amp; Quality'!R39&gt;='Dockage Schedule'!$P$12,'Dockage Schedule'!$AA$12,'Yield &amp; Quality'!R39&gt;='Dockage Schedule'!$P$13,'Dockage Schedule'!$AA$13,'Yield &amp; Quality'!R39&gt;='Dockage Schedule'!$P$14,'Dockage Schedule'!$AA$14,'Yield &amp; Quality'!R39&gt;='Dockage Schedule'!$P$15,'Dockage Schedule'!$AA$15,'Yield &amp; Quality'!R39&gt;='Dockage Schedule'!$P$16,'Dockage Schedule'!$AA$16,'Yield &amp; Quality'!R39&gt;='Dockage Schedule'!$P$17,'Dockage Schedule'!$AA$17,'Yield &amp; Quality'!R39&gt;='Dockage Schedule'!$P$18,'Dockage Schedule'!$AA$18,'Yield &amp; Quality'!R39&gt;='Dockage Schedule'!$P$19,'Dockage Schedule'!$AA$19,'Yield &amp; Quality'!R39&gt;='Dockage Schedule'!$P$20,'Dockage Schedule'!$AA$20,'Yield &amp; Quality'!R39&gt;='Dockage Schedule'!$P$21,'Dockage Schedule'!$AA$21,'Yield &amp; Quality'!R39&gt;='Dockage Schedule'!$P$22,'Dockage Schedule'!$AA$22,'Yield &amp; Quality'!R39&gt;='Dockage Schedule'!$P$23,'Dockage Schedule'!$AA$23,'Yield &amp; Quality'!R39&gt;='Dockage Schedule'!$P$24,'Dockage Schedule'!$AA$24,'Yield &amp; Quality'!R39&gt;='Dockage Schedule'!$P$25,'Dockage Schedule'!$AA$25,'Yield &amp; Quality'!R39&gt;='Dockage Schedule'!$P$26,'Dockage Schedule'!$AA$26,'Yield &amp; Quality'!R39&gt;='Dockage Schedule'!$P$27,'Dockage Schedule'!$AA$27,'Yield &amp; Quality'!R39&lt;'Dockage Schedule'!$P$27,'Dockage Schedule'!$AA$27)+_xlfn.IFS('Yield &amp; Quality'!W39&lt;'Dockage Schedule'!$AD$4,'Dockage Schedule'!$AN$3,'Yield &amp; Quality'!W39&lt;'Dockage Schedule'!$AD$5,'Dockage Schedule'!$AN$4,'Yield &amp; Quality'!W39&lt;'Dockage Schedule'!$AD$6,'Dockage Schedule'!$AN$5,'Yield &amp; Quality'!W39&lt;'Dockage Schedule'!$AD$7,'Dockage Schedule'!$AN$6,'Yield &amp; Quality'!W39&lt;'Dockage Schedule'!$AD$8,'Dockage Schedule'!$AN$7,'Yield &amp; Quality'!W39&lt;'Dockage Schedule'!$AD$9,'Dockage Schedule'!$AN$8,'Yield &amp; Quality'!W39&lt;'Dockage Schedule'!$AD$10,'Dockage Schedule'!$AN$9,'Yield &amp; Quality'!W39&lt;'Dockage Schedule'!$AD$11,'Dockage Schedule'!$AN$10,'Yield &amp; Quality'!W39&lt;'Dockage Schedule'!$AD$12,'Dockage Schedule'!$AN$11,'Yield &amp; Quality'!W39&lt;'Dockage Schedule'!$AD$13,'Dockage Schedule'!$AN$12,'Yield &amp; Quality'!W39&lt;'Dockage Schedule'!$AD$14,'Dockage Schedule'!$AN$13,'Yield &amp; Quality'!W39&lt;'Dockage Schedule'!$AD$15,'Dockage Schedule'!$AN$14,'Yield &amp; Quality'!W39&lt;'Dockage Schedule'!$AD$16,'Dockage Schedule'!$AN$15,'Yield &amp; Quality'!W39&lt;'Dockage Schedule'!$AD$17,'Dockage Schedule'!$AN$16,'Yield &amp; Quality'!W39&lt;'Dockage Schedule'!$AD$18,'Dockage Schedule'!$AN$17,'Yield &amp; Quality'!W39&lt;'Dockage Schedule'!$AD$19,'Dockage Schedule'!$AN$18,'Yield &amp; Quality'!W39&lt;'Dockage Schedule'!$AD$20,'Dockage Schedule'!$AN$19,'Yield &amp; Quality'!W39&lt;'Dockage Schedule'!$AD$21,'Dockage Schedule'!$AN$20,'Yield &amp; Quality'!W39&lt;'Dockage Schedule'!$AD$21,'Dockage Schedule'!$AN$22,'Yield &amp; Quality'!W39&lt;'Dockage Schedule'!$AD$22,'Dockage Schedule'!$AN$23,'Yield &amp; Quality'!W39&lt;'Dockage Schedule'!$AD$24,'Dockage Schedule'!$AN$24,'Yield &amp; Quality'!W39&lt;'Dockage Schedule'!$AD$25,'Dockage Schedule'!$AN$24,'Yield &amp; Quality'!W39&gt;='Dockage Schedule'!$AD$25,-500)-_xlfn.IFS('Yield &amp; Quality'!M39&lt;'Dockage Schedule'!$C$4,0,'Yield &amp; Quality'!M39&lt;'Dockage Schedule'!$C$5,'Dockage Schedule'!$M$4,'Yield &amp; Quality'!M39&lt;'Dockage Schedule'!$C$6,'Dockage Schedule'!$M$5,'Yield &amp; Quality'!M39&lt;'Dockage Schedule'!$C$6,'Dockage Schedule'!$M$7,'Yield &amp; Quality'!M39&lt;'Dockage Schedule'!$C$7,'Dockage Schedule'!$M$8,'Yield &amp; Quality'!M39&lt;'Dockage Schedule'!$C$8,'Dockage Schedule'!$M$9,'Yield &amp; Quality'!M39&lt;'Dockage Schedule'!$C$10,'Dockage Schedule'!$M$9,'Yield &amp; Quality'!M39&lt;'Dockage Schedule'!$C$10,'Dockage Schedule'!$M$11,'Yield &amp; Quality'!M39&lt;'Dockage Schedule'!$C$12,'Dockage Schedule'!$M$11,'Yield &amp; Quality'!M39&lt;'Dockage Schedule'!$C$13,'Dockage Schedule'!$M$12,'Yield &amp; Quality'!M39&lt;'Dockage Schedule'!$C$14,'Dockage Schedule'!$M$13,'Yield &amp; Quality'!M39&lt;'Dockage Schedule'!$C$15,'Dockage Schedule'!$M$14,'Yield &amp; Quality'!M39&lt;'Dockage Schedule'!$C$16,'Dockage Schedule'!$M$15,'Yield &amp; Quality'!M39&lt;'Dockage Schedule'!$C$17,'Dockage Schedule'!$M$16,'Yield &amp; Quality'!M39&lt;'Dockage Schedule'!$C$18,'Dockage Schedule'!$M$17,'Yield &amp; Quality'!M39&lt;'Dockage Schedule'!$C$19,'Dockage Schedule'!$M$18,'Yield &amp; Quality'!M39&lt;'Dockage Schedule'!$C$20,'Dockage Schedule'!$M$19,'Yield &amp; Quality'!M39&lt;'Dockage Schedule'!$C$21,'Dockage Schedule'!$M$20,'Yield &amp; Quality'!M39&lt;'Dockage Schedule'!$C$22,'Dockage Schedule'!$M$21,'Yield &amp; Quality'!M39&lt;'Dockage Schedule'!$C$23,'Dockage Schedule'!$M$22,'Yield &amp; Quality'!M39&lt;'Dockage Schedule'!$C$24,'Dockage Schedule'!$M$23,'Yield &amp; Quality'!M39&gt;='Dockage Schedule'!D45,'Dockage Schedule'!N45)</f>
        <v>-0.03</v>
      </c>
      <c r="N44" s="29" cm="1">
        <f t="array" ref="N44">_xlfn.IFS('Yield &amp; Quality'!S39&gt;='Dockage Schedule'!$P$4,'Dockage Schedule'!$AA$4,'Yield &amp; Quality'!S39&gt;='Dockage Schedule'!$P$5,'Dockage Schedule'!$AA$5,'Yield &amp; Quality'!S39&gt;='Dockage Schedule'!$P$6,'Dockage Schedule'!$AA$6,'Yield &amp; Quality'!S39&gt;='Dockage Schedule'!$P$7,'Dockage Schedule'!$AA$7,'Yield &amp; Quality'!S39&gt;='Dockage Schedule'!$P$8,'Dockage Schedule'!$AA$8,'Yield &amp; Quality'!S39&gt;='Dockage Schedule'!$P$9,'Dockage Schedule'!$AA$9,'Yield &amp; Quality'!S39&gt;='Dockage Schedule'!$P$10,'Dockage Schedule'!$AA$10,'Yield &amp; Quality'!S39&gt;='Dockage Schedule'!$P$11,'Dockage Schedule'!$AA$11,'Yield &amp; Quality'!S39&gt;='Dockage Schedule'!$P$12,'Dockage Schedule'!$AA$12,'Yield &amp; Quality'!S39&gt;='Dockage Schedule'!$P$13,'Dockage Schedule'!$AA$13,'Yield &amp; Quality'!S39&gt;='Dockage Schedule'!$P$14,'Dockage Schedule'!$AA$14,'Yield &amp; Quality'!S39&gt;='Dockage Schedule'!$P$15,'Dockage Schedule'!$AA$15,'Yield &amp; Quality'!S39&gt;='Dockage Schedule'!$P$16,'Dockage Schedule'!$AA$16,'Yield &amp; Quality'!S39&gt;='Dockage Schedule'!$P$17,'Dockage Schedule'!$AA$17,'Yield &amp; Quality'!S39&gt;='Dockage Schedule'!$P$18,'Dockage Schedule'!$AA$18,'Yield &amp; Quality'!S39&gt;='Dockage Schedule'!$P$19,'Dockage Schedule'!$AA$19,'Yield &amp; Quality'!S39&gt;='Dockage Schedule'!$P$20,'Dockage Schedule'!$AA$20,'Yield &amp; Quality'!S39&gt;='Dockage Schedule'!$P$21,'Dockage Schedule'!$AA$21,'Yield &amp; Quality'!S39&gt;='Dockage Schedule'!$P$22,'Dockage Schedule'!$AA$22,'Yield &amp; Quality'!S39&gt;='Dockage Schedule'!$P$23,'Dockage Schedule'!$AA$23,'Yield &amp; Quality'!S39&gt;='Dockage Schedule'!$P$24,'Dockage Schedule'!$AA$24,'Yield &amp; Quality'!S39&gt;='Dockage Schedule'!$P$25,'Dockage Schedule'!$AA$25,'Yield &amp; Quality'!S39&gt;='Dockage Schedule'!$P$26,'Dockage Schedule'!$AA$26,'Yield &amp; Quality'!S39&gt;='Dockage Schedule'!$P$27,'Dockage Schedule'!$AA$27,'Yield &amp; Quality'!S39&lt;'Dockage Schedule'!$P$27,'Dockage Schedule'!$AA$27)+_xlfn.IFS('Yield &amp; Quality'!X39&lt;'Dockage Schedule'!$AD$4,'Dockage Schedule'!$AN$3,'Yield &amp; Quality'!X39&lt;'Dockage Schedule'!$AD$5,'Dockage Schedule'!$AN$4,'Yield &amp; Quality'!X39&lt;'Dockage Schedule'!$AD$6,'Dockage Schedule'!$AN$5,'Yield &amp; Quality'!X39&lt;'Dockage Schedule'!$AD$7,'Dockage Schedule'!$AN$6,'Yield &amp; Quality'!X39&lt;'Dockage Schedule'!$AD$8,'Dockage Schedule'!$AN$7,'Yield &amp; Quality'!X39&lt;'Dockage Schedule'!$AD$9,'Dockage Schedule'!$AN$8,'Yield &amp; Quality'!X39&lt;'Dockage Schedule'!$AD$10,'Dockage Schedule'!$AN$9,'Yield &amp; Quality'!X39&lt;'Dockage Schedule'!$AD$11,'Dockage Schedule'!$AN$10,'Yield &amp; Quality'!X39&lt;'Dockage Schedule'!$AD$12,'Dockage Schedule'!$AN$11,'Yield &amp; Quality'!X39&lt;'Dockage Schedule'!$AD$13,'Dockage Schedule'!$AN$12,'Yield &amp; Quality'!X39&lt;'Dockage Schedule'!$AD$14,'Dockage Schedule'!$AN$13,'Yield &amp; Quality'!X39&lt;'Dockage Schedule'!$AD$15,'Dockage Schedule'!$AN$14,'Yield &amp; Quality'!X39&lt;'Dockage Schedule'!$AD$16,'Dockage Schedule'!$AN$15,'Yield &amp; Quality'!X39&lt;'Dockage Schedule'!$AD$17,'Dockage Schedule'!$AN$16,'Yield &amp; Quality'!X39&lt;'Dockage Schedule'!$AD$18,'Dockage Schedule'!$AN$17,'Yield &amp; Quality'!X39&lt;'Dockage Schedule'!$AD$19,'Dockage Schedule'!$AN$18,'Yield &amp; Quality'!X39&lt;'Dockage Schedule'!$AD$20,'Dockage Schedule'!$AN$19,'Yield &amp; Quality'!X39&lt;'Dockage Schedule'!$AD$21,'Dockage Schedule'!$AN$20,'Yield &amp; Quality'!X39&lt;'Dockage Schedule'!$AD$21,'Dockage Schedule'!$AN$22,'Yield &amp; Quality'!X39&lt;'Dockage Schedule'!$AD$22,'Dockage Schedule'!$AN$23,'Yield &amp; Quality'!X39&lt;'Dockage Schedule'!$AD$24,'Dockage Schedule'!$AN$24,'Yield &amp; Quality'!X39&lt;'Dockage Schedule'!$AD$25,'Dockage Schedule'!$AN$24,'Yield &amp; Quality'!X39&gt;='Dockage Schedule'!$AD$25,-500)-_xlfn.IFS('Yield &amp; Quality'!N39&lt;'Dockage Schedule'!$C$4,0,'Yield &amp; Quality'!N39&lt;'Dockage Schedule'!$C$5,'Dockage Schedule'!$M$4,'Yield &amp; Quality'!N39&lt;'Dockage Schedule'!$C$6,'Dockage Schedule'!$M$5,'Yield &amp; Quality'!N39&lt;'Dockage Schedule'!$C$6,'Dockage Schedule'!$M$7,'Yield &amp; Quality'!N39&lt;'Dockage Schedule'!$C$7,'Dockage Schedule'!$M$8,'Yield &amp; Quality'!N39&lt;'Dockage Schedule'!$C$8,'Dockage Schedule'!$M$9,'Yield &amp; Quality'!N39&lt;'Dockage Schedule'!$C$10,'Dockage Schedule'!$M$9,'Yield &amp; Quality'!N39&lt;'Dockage Schedule'!$C$10,'Dockage Schedule'!$M$11,'Yield &amp; Quality'!N39&lt;'Dockage Schedule'!$C$12,'Dockage Schedule'!$M$11,'Yield &amp; Quality'!N39&lt;'Dockage Schedule'!$C$13,'Dockage Schedule'!$M$12,'Yield &amp; Quality'!N39&lt;'Dockage Schedule'!$C$14,'Dockage Schedule'!$M$13,'Yield &amp; Quality'!N39&lt;'Dockage Schedule'!$C$15,'Dockage Schedule'!$M$14,'Yield &amp; Quality'!N39&lt;'Dockage Schedule'!$C$16,'Dockage Schedule'!$M$15,'Yield &amp; Quality'!N39&lt;'Dockage Schedule'!$C$17,'Dockage Schedule'!$M$16,'Yield &amp; Quality'!N39&lt;'Dockage Schedule'!$C$18,'Dockage Schedule'!$M$17,'Yield &amp; Quality'!N39&lt;'Dockage Schedule'!$C$19,'Dockage Schedule'!$M$18,'Yield &amp; Quality'!N39&lt;'Dockage Schedule'!$C$20,'Dockage Schedule'!$M$19,'Yield &amp; Quality'!N39&lt;'Dockage Schedule'!$C$21,'Dockage Schedule'!$M$20,'Yield &amp; Quality'!N39&lt;'Dockage Schedule'!$C$22,'Dockage Schedule'!$M$21,'Yield &amp; Quality'!N39&lt;'Dockage Schedule'!$C$23,'Dockage Schedule'!$M$22,'Yield &amp; Quality'!N39&lt;'Dockage Schedule'!$C$24,'Dockage Schedule'!$M$23,'Yield &amp; Quality'!N39&gt;='Dockage Schedule'!E45,'Dockage Schedule'!O45)</f>
        <v>-0.03</v>
      </c>
      <c r="O44" s="68" cm="1">
        <f t="array" ref="O44">_xlfn.IFS('Yield &amp; Quality'!T39&gt;='Dockage Schedule'!$P$4,'Dockage Schedule'!$AA$4,'Yield &amp; Quality'!T39&gt;='Dockage Schedule'!$P$5,'Dockage Schedule'!$AA$5,'Yield &amp; Quality'!T39&gt;='Dockage Schedule'!$P$6,'Dockage Schedule'!$AA$6,'Yield &amp; Quality'!T39&gt;='Dockage Schedule'!$P$7,'Dockage Schedule'!$AA$7,'Yield &amp; Quality'!T39&gt;='Dockage Schedule'!$P$8,'Dockage Schedule'!$AA$8,'Yield &amp; Quality'!T39&gt;='Dockage Schedule'!$P$9,'Dockage Schedule'!$AA$9,'Yield &amp; Quality'!T39&gt;='Dockage Schedule'!$P$10,'Dockage Schedule'!$AA$10,'Yield &amp; Quality'!T39&gt;='Dockage Schedule'!$P$11,'Dockage Schedule'!$AA$11,'Yield &amp; Quality'!T39&gt;='Dockage Schedule'!$P$12,'Dockage Schedule'!$AA$12,'Yield &amp; Quality'!T39&gt;='Dockage Schedule'!$P$13,'Dockage Schedule'!$AA$13,'Yield &amp; Quality'!T39&gt;='Dockage Schedule'!$P$14,'Dockage Schedule'!$AA$14,'Yield &amp; Quality'!T39&gt;='Dockage Schedule'!$P$15,'Dockage Schedule'!$AA$15,'Yield &amp; Quality'!T39&gt;='Dockage Schedule'!$P$16,'Dockage Schedule'!$AA$16,'Yield &amp; Quality'!T39&gt;='Dockage Schedule'!$P$17,'Dockage Schedule'!$AA$17,'Yield &amp; Quality'!T39&gt;='Dockage Schedule'!$P$18,'Dockage Schedule'!$AA$18,'Yield &amp; Quality'!T39&gt;='Dockage Schedule'!$P$19,'Dockage Schedule'!$AA$19,'Yield &amp; Quality'!T39&gt;='Dockage Schedule'!$P$20,'Dockage Schedule'!$AA$20,'Yield &amp; Quality'!T39&gt;='Dockage Schedule'!$P$21,'Dockage Schedule'!$AA$21,'Yield &amp; Quality'!T39&gt;='Dockage Schedule'!$P$22,'Dockage Schedule'!$AA$22,'Yield &amp; Quality'!T39&gt;='Dockage Schedule'!$P$23,'Dockage Schedule'!$AA$23,'Yield &amp; Quality'!T39&gt;='Dockage Schedule'!$P$24,'Dockage Schedule'!$AA$24,'Yield &amp; Quality'!T39&gt;='Dockage Schedule'!$P$25,'Dockage Schedule'!$AA$25,'Yield &amp; Quality'!T39&gt;='Dockage Schedule'!$P$26,'Dockage Schedule'!$AA$26,'Yield &amp; Quality'!T39&gt;='Dockage Schedule'!$P$27,'Dockage Schedule'!$AA$27,'Yield &amp; Quality'!T39&lt;'Dockage Schedule'!$P$27,'Dockage Schedule'!$AA$27)+_xlfn.IFS('Yield &amp; Quality'!Y39&lt;'Dockage Schedule'!$AD$4,'Dockage Schedule'!$AN$3,'Yield &amp; Quality'!Y39&lt;'Dockage Schedule'!$AD$5,'Dockage Schedule'!$AN$4,'Yield &amp; Quality'!Y39&lt;'Dockage Schedule'!$AD$6,'Dockage Schedule'!$AN$5,'Yield &amp; Quality'!Y39&lt;'Dockage Schedule'!$AD$7,'Dockage Schedule'!$AN$6,'Yield &amp; Quality'!Y39&lt;'Dockage Schedule'!$AD$8,'Dockage Schedule'!$AN$7,'Yield &amp; Quality'!Y39&lt;'Dockage Schedule'!$AD$9,'Dockage Schedule'!$AN$8,'Yield &amp; Quality'!Y39&lt;'Dockage Schedule'!$AD$10,'Dockage Schedule'!$AN$9,'Yield &amp; Quality'!Y39&lt;'Dockage Schedule'!$AD$11,'Dockage Schedule'!$AN$10,'Yield &amp; Quality'!Y39&lt;'Dockage Schedule'!$AD$12,'Dockage Schedule'!$AN$11,'Yield &amp; Quality'!Y39&lt;'Dockage Schedule'!$AD$13,'Dockage Schedule'!$AN$12,'Yield &amp; Quality'!Y39&lt;'Dockage Schedule'!$AD$14,'Dockage Schedule'!$AN$13,'Yield &amp; Quality'!Y39&lt;'Dockage Schedule'!$AD$15,'Dockage Schedule'!$AN$14,'Yield &amp; Quality'!Y39&lt;'Dockage Schedule'!$AD$16,'Dockage Schedule'!$AN$15,'Yield &amp; Quality'!Y39&lt;'Dockage Schedule'!$AD$17,'Dockage Schedule'!$AN$16,'Yield &amp; Quality'!Y39&lt;'Dockage Schedule'!$AD$18,'Dockage Schedule'!$AN$17,'Yield &amp; Quality'!Y39&lt;'Dockage Schedule'!$AD$19,'Dockage Schedule'!$AN$18,'Yield &amp; Quality'!Y39&lt;'Dockage Schedule'!$AD$20,'Dockage Schedule'!$AN$19,'Yield &amp; Quality'!Y39&lt;'Dockage Schedule'!$AD$21,'Dockage Schedule'!$AN$20,'Yield &amp; Quality'!Y39&lt;'Dockage Schedule'!$AD$21,'Dockage Schedule'!$AN$22,'Yield &amp; Quality'!Y39&lt;'Dockage Schedule'!$AD$22,'Dockage Schedule'!$AN$23,'Yield &amp; Quality'!Y39&lt;'Dockage Schedule'!$AD$24,'Dockage Schedule'!$AN$24,'Yield &amp; Quality'!Y39&lt;'Dockage Schedule'!$AD$25,'Dockage Schedule'!$AN$24,'Yield &amp; Quality'!Y39&gt;='Dockage Schedule'!$AD$25,-500)-_xlfn.IFS('Yield &amp; Quality'!O39&lt;'Dockage Schedule'!$C$4,0,'Yield &amp; Quality'!O39&lt;'Dockage Schedule'!$C$5,'Dockage Schedule'!$M$4,'Yield &amp; Quality'!O39&lt;'Dockage Schedule'!$C$6,'Dockage Schedule'!$M$5,'Yield &amp; Quality'!O39&lt;'Dockage Schedule'!$C$6,'Dockage Schedule'!$M$7,'Yield &amp; Quality'!O39&lt;'Dockage Schedule'!$C$7,'Dockage Schedule'!$M$8,'Yield &amp; Quality'!O39&lt;'Dockage Schedule'!$C$8,'Dockage Schedule'!$M$9,'Yield &amp; Quality'!O39&lt;'Dockage Schedule'!$C$10,'Dockage Schedule'!$M$9,'Yield &amp; Quality'!O39&lt;'Dockage Schedule'!$C$10,'Dockage Schedule'!$M$11,'Yield &amp; Quality'!O39&lt;'Dockage Schedule'!$C$12,'Dockage Schedule'!$M$11,'Yield &amp; Quality'!O39&lt;'Dockage Schedule'!$C$13,'Dockage Schedule'!$M$12,'Yield &amp; Quality'!O39&lt;'Dockage Schedule'!$C$14,'Dockage Schedule'!$M$13,'Yield &amp; Quality'!O39&lt;'Dockage Schedule'!$C$15,'Dockage Schedule'!$M$14,'Yield &amp; Quality'!O39&lt;'Dockage Schedule'!$C$16,'Dockage Schedule'!$M$15,'Yield &amp; Quality'!O39&lt;'Dockage Schedule'!$C$17,'Dockage Schedule'!$M$16,'Yield &amp; Quality'!O39&lt;'Dockage Schedule'!$C$18,'Dockage Schedule'!$M$17,'Yield &amp; Quality'!O39&lt;'Dockage Schedule'!$C$19,'Dockage Schedule'!$M$18,'Yield &amp; Quality'!O39&lt;'Dockage Schedule'!$C$20,'Dockage Schedule'!$M$19,'Yield &amp; Quality'!O39&lt;'Dockage Schedule'!$C$21,'Dockage Schedule'!$M$20,'Yield &amp; Quality'!O39&lt;'Dockage Schedule'!$C$22,'Dockage Schedule'!$M$21,'Yield &amp; Quality'!O39&lt;'Dockage Schedule'!$C$23,'Dockage Schedule'!$M$22,'Yield &amp; Quality'!O39&lt;'Dockage Schedule'!$C$24,'Dockage Schedule'!$M$23,'Yield &amp; Quality'!O39&gt;='Dockage Schedule'!F45,'Dockage Schedule'!P45)</f>
        <v>-0.03</v>
      </c>
      <c r="Q44" s="66">
        <f>(('Yield &amp; Quality'!G39*((100-'Partial Returns'!G44)/100))*($C$3+L44))+($C$4*'Yield &amp; Quality'!AA39)</f>
        <v>861.85159229453825</v>
      </c>
      <c r="R44" s="7">
        <f>(('Yield &amp; Quality'!H39*((100-'Partial Returns'!H44)/100))*($C$3+M44))+($C$4*'Yield &amp; Quality'!AB39)</f>
        <v>849.49708477967897</v>
      </c>
      <c r="S44" s="7">
        <f>(('Yield &amp; Quality'!I39*((100-'Partial Returns'!I44)/100))*($C$3+N44))+($C$4*'Yield &amp; Quality'!AC39)</f>
        <v>1023.8203566059726</v>
      </c>
      <c r="T44" s="8">
        <f>(('Yield &amp; Quality'!J39*((100-'Partial Returns'!J44)/100))*($C$3+O44))+($C$4*'Yield &amp; Quality'!AD39)</f>
        <v>989.66540766065293</v>
      </c>
      <c r="U44" s="5"/>
      <c r="V44" s="66" cm="1">
        <f t="array" ref="V44">_xlfn.IFS('Yield &amp; Quality'!B39='Treatment Costs'!$A$3,'Treatment Costs'!$K$3,'Yield &amp; Quality'!B39='Treatment Costs'!$A$4,'Treatment Costs'!$K$4,'Yield &amp; Quality'!B39='Treatment Costs'!$A$5,'Treatment Costs'!$K$5,'Yield &amp; Quality'!B39='Treatment Costs'!$A$6,'Treatment Costs'!$K$6,'Yield &amp; Quality'!B39='Treatment Costs'!$A$7,'Treatment Costs'!$K$7,'Yield &amp; Quality'!B39='Treatment Costs'!$A$8,'Treatment Costs'!$K$8,'Yield &amp; Quality'!B39='Treatment Costs'!$A$9,'Treatment Costs'!$K$9,'Yield &amp; Quality'!B39='Treatment Costs'!$A$10,'Treatment Costs'!$K$10,'Yield &amp; Quality'!B39='Treatment Costs'!$A$11,'Treatment Costs'!$K$11,'Yield &amp; Quality'!B39='Treatment Costs'!$A$12,'Treatment Costs'!$K$12,'Yield &amp; Quality'!B39='Treatment Costs'!$A$13,'Treatment Costs'!$K$13,'Yield &amp; Quality'!B39='Treatment Costs'!$A$14,'Treatment Costs'!$K$14,'Yield &amp; Quality'!B39='Treatment Costs'!$A$15,'Treatment Costs'!$K$15,'Yield &amp; Quality'!B39='Treatment Costs'!$A$16,'Treatment Costs'!$K$16)</f>
        <v>96.717857142857142</v>
      </c>
      <c r="W44" s="7" cm="1">
        <f t="array" ref="W44">_xlfn.IFS('Yield &amp; Quality'!C39='Treatment Costs'!$A$3,'Treatment Costs'!$W$3,'Yield &amp; Quality'!C39='Treatment Costs'!$A$4,'Treatment Costs'!$W$4,'Yield &amp; Quality'!C39='Treatment Costs'!$A$5,'Treatment Costs'!$W$5,'Yield &amp; Quality'!C39='Treatment Costs'!$A$6,'Treatment Costs'!$W$6,'Yield &amp; Quality'!C39='Treatment Costs'!$A$7,'Treatment Costs'!$W$7,'Yield &amp; Quality'!C39='Treatment Costs'!$A$8,'Treatment Costs'!$W$8,'Yield &amp; Quality'!C39='Treatment Costs'!$A$9,'Treatment Costs'!$W$9,'Yield &amp; Quality'!C39='Treatment Costs'!$A$10,'Treatment Costs'!$W$10,'Yield &amp; Quality'!C39='Treatment Costs'!$A$11,'Treatment Costs'!$W$11,'Yield &amp; Quality'!C39='Treatment Costs'!$A$12,'Treatment Costs'!$W$12,'Yield &amp; Quality'!C39='Treatment Costs'!$A$13,'Treatment Costs'!$W$13,'Yield &amp; Quality'!C39='Treatment Costs'!$A$14,'Treatment Costs'!$W$14,'Yield &amp; Quality'!C39='Treatment Costs'!$A$15,'Treatment Costs'!$W$15,'Yield &amp; Quality'!C39='Treatment Costs'!$A$16,'Treatment Costs'!$W$16)</f>
        <v>93.621428571428567</v>
      </c>
      <c r="X44" s="7" cm="1">
        <f t="array" ref="X44">_xlfn.IFS('Yield &amp; Quality'!D39='Treatment Costs'!$A$3,'Treatment Costs'!$K$3,'Yield &amp; Quality'!D39='Treatment Costs'!$A$4,'Treatment Costs'!$K$4,'Yield &amp; Quality'!D39='Treatment Costs'!$A$5,'Treatment Costs'!$K$5,'Yield &amp; Quality'!D39='Treatment Costs'!$A$6,'Treatment Costs'!$K$6,'Yield &amp; Quality'!D39='Treatment Costs'!$A$7,'Treatment Costs'!$K$7,'Yield &amp; Quality'!D39='Treatment Costs'!$A$8,'Treatment Costs'!$K$8,'Yield &amp; Quality'!D39='Treatment Costs'!$A$9,'Treatment Costs'!$K$9,'Yield &amp; Quality'!D39='Treatment Costs'!$A$10,'Treatment Costs'!$K$10,'Yield &amp; Quality'!D39='Treatment Costs'!$A$11,'Treatment Costs'!$K$11,'Yield &amp; Quality'!D39='Treatment Costs'!$A$12,'Treatment Costs'!$K$12,'Yield &amp; Quality'!D39='Treatment Costs'!$A$13,'Treatment Costs'!$K$13,'Yield &amp; Quality'!D39='Treatment Costs'!$A$14,'Treatment Costs'!$K$14,'Yield &amp; Quality'!D39='Treatment Costs'!$A$15,'Treatment Costs'!$K$15,'Yield &amp; Quality'!D39='Treatment Costs'!$A$16,'Treatment Costs'!$K$16)</f>
        <v>166.57767857142858</v>
      </c>
      <c r="Y44" s="8" cm="1">
        <f t="array" ref="Y44">_xlfn.IFS('Yield &amp; Quality'!E39='Treatment Costs'!$A$3,'Treatment Costs'!$W$3,'Yield &amp; Quality'!E39='Treatment Costs'!$A$4,'Treatment Costs'!$W$4,'Yield &amp; Quality'!E39='Treatment Costs'!$A$5,'Treatment Costs'!$W$5,'Yield &amp; Quality'!E39='Treatment Costs'!$A$6,'Treatment Costs'!$W$6,'Yield &amp; Quality'!E39='Treatment Costs'!$A$7,'Treatment Costs'!$W$7,'Yield &amp; Quality'!E39='Treatment Costs'!$A$8,'Treatment Costs'!$W$8,'Yield &amp; Quality'!E39='Treatment Costs'!$A$9,'Treatment Costs'!$W$9,'Yield &amp; Quality'!E39='Treatment Costs'!$A$10,'Treatment Costs'!$W$10,'Yield &amp; Quality'!E39='Treatment Costs'!$A$11,'Treatment Costs'!$W$11,'Yield &amp; Quality'!E39='Treatment Costs'!$A$12,'Treatment Costs'!$W$12,'Yield &amp; Quality'!E39='Treatment Costs'!$A$13,'Treatment Costs'!$W$13,'Yield &amp; Quality'!E39='Treatment Costs'!$A$14,'Treatment Costs'!$W$14,'Yield &amp; Quality'!E39='Treatment Costs'!$A$15,'Treatment Costs'!$W$15,'Yield &amp; Quality'!E39='Treatment Costs'!$A$16,'Treatment Costs'!$W$16)</f>
        <v>150.24642857142857</v>
      </c>
      <c r="AA44" s="66">
        <f>(('Yield &amp; Quality'!G39*((100-'Partial Returns'!G44)/100))*($C$3+L44))+($C$4*'Yield &amp; Quality'!AA39)-V44</f>
        <v>765.13373515168109</v>
      </c>
      <c r="AB44" s="7">
        <f>(('Yield &amp; Quality'!H39*((100-'Partial Returns'!H44)/100))*($C$3+M44))+($C$4*'Yield &amp; Quality'!AB39)-W44</f>
        <v>755.87565620825035</v>
      </c>
      <c r="AC44" s="7">
        <f>(('Yield &amp; Quality'!I39*((100-'Partial Returns'!I44)/100))*($C$3+N44))+($C$4*'Yield &amp; Quality'!AC39)-X44</f>
        <v>857.24267803454404</v>
      </c>
      <c r="AD44" s="8">
        <f>(('Yield &amp; Quality'!J39*((100-'Partial Returns'!J44)/100))*($C$3+O44))+($C$4*'Yield &amp; Quality'!AD39)-Y44</f>
        <v>839.41897908922442</v>
      </c>
    </row>
    <row r="45" spans="1:30" x14ac:dyDescent="0.25">
      <c r="A45">
        <v>6.2</v>
      </c>
      <c r="B45" s="66">
        <f>($C$3*'Yield &amp; Quality'!G40)+($C$4*'Yield &amp; Quality'!AA40)</f>
        <v>904.83490803275083</v>
      </c>
      <c r="C45" s="7">
        <f>($C$3*'Yield &amp; Quality'!H40)+($C$4*'Yield &amp; Quality'!AB40)</f>
        <v>901.09150362351056</v>
      </c>
      <c r="D45" s="7">
        <f>($C$3*'Yield &amp; Quality'!I40)+($C$4*'Yield &amp; Quality'!AC40)</f>
        <v>1031.1539675325439</v>
      </c>
      <c r="E45" s="8">
        <f>($C$3*'Yield &amp; Quality'!J40)+($C$4*'Yield &amp; Quality'!AD40)</f>
        <v>875.08239047554923</v>
      </c>
      <c r="G45" s="61" cm="1">
        <f t="array" ref="G45">_xlfn.IFS('Yield &amp; Quality'!L40&lt;'Dockage Schedule'!$C$29,0,'Yield &amp; Quality'!L40&lt;'Dockage Schedule'!$C$30,'Dockage Schedule'!$M$29,'Yield &amp; Quality'!L40&lt;'Dockage Schedule'!$C$31,'Dockage Schedule'!$M$30,'Yield &amp; Quality'!L40&lt;'Dockage Schedule'!$C$32,'Dockage Schedule'!$M$31,'Yield &amp; Quality'!L40&lt;'Dockage Schedule'!$C$33,'Dockage Schedule'!$M$32,'Yield &amp; Quality'!L40&lt;'Dockage Schedule'!$C$34,'Dockage Schedule'!$M$33,'Yield &amp; Quality'!L40&lt;'Dockage Schedule'!$C$35,'Dockage Schedule'!$M$34,'Yield &amp; Quality'!L40&lt;'Dockage Schedule'!$C$36,'Dockage Schedule'!$M$35,'Yield &amp; Quality'!L40&lt;'Dockage Schedule'!$C$37,'Dockage Schedule'!$M$36,'Yield &amp; Quality'!L40&lt;'Dockage Schedule'!$C$38,'Dockage Schedule'!$M$37,'Yield &amp; Quality'!L40&lt;'Dockage Schedule'!$C$39,'Dockage Schedule'!$M$38,'Yield &amp; Quality'!L40&lt;'Dockage Schedule'!$C$40,'Dockage Schedule'!$M$39,'Yield &amp; Quality'!L40&lt;'Dockage Schedule'!$C$41,'Dockage Schedule'!$M$40,'Yield &amp; Quality'!L40&lt;'Dockage Schedule'!$C$42,'Dockage Schedule'!$M$41,'Yield &amp; Quality'!L40&lt;'Dockage Schedule'!$C$43,'Dockage Schedule'!$M$42,'Yield &amp; Quality'!L40&lt;'Dockage Schedule'!$C$44,'Dockage Schedule'!$M$43,'Yield &amp; Quality'!L40&lt;'Dockage Schedule'!$C$45,'Dockage Schedule'!$M$44,'Yield &amp; Quality'!L40&lt;'Dockage Schedule'!$C$46,'Dockage Schedule'!$M$45,'Yield &amp; Quality'!L40&lt;'Dockage Schedule'!$C$47,'Dockage Schedule'!$M$46,'Yield &amp; Quality'!L40&lt;'Dockage Schedule'!$C$48,'Dockage Schedule'!$M$47,'Yield &amp; Quality'!L40&lt;'Dockage Schedule'!$C$49,'Dockage Schedule'!M70,'Yield &amp; Quality'!L40&gt;='Dockage Schedule'!$C$49,'Dockage Schedule'!$M$49)</f>
        <v>0</v>
      </c>
      <c r="H45" cm="1">
        <f t="array" ref="H45">_xlfn.IFS('Yield &amp; Quality'!M40&lt;'Dockage Schedule'!$C$29,0,'Yield &amp; Quality'!M40&lt;'Dockage Schedule'!$C$30,'Dockage Schedule'!$M$29,'Yield &amp; Quality'!M40&lt;'Dockage Schedule'!$C$31,'Dockage Schedule'!$M$30,'Yield &amp; Quality'!M40&lt;'Dockage Schedule'!$C$32,'Dockage Schedule'!$M$31,'Yield &amp; Quality'!M40&lt;'Dockage Schedule'!$C$33,'Dockage Schedule'!$M$32,'Yield &amp; Quality'!M40&lt;'Dockage Schedule'!$C$34,'Dockage Schedule'!$M$33,'Yield &amp; Quality'!M40&lt;'Dockage Schedule'!$C$35,'Dockage Schedule'!$M$34,'Yield &amp; Quality'!M40&lt;'Dockage Schedule'!$C$36,'Dockage Schedule'!$M$35,'Yield &amp; Quality'!M40&lt;'Dockage Schedule'!$C$37,'Dockage Schedule'!$M$36,'Yield &amp; Quality'!M40&lt;'Dockage Schedule'!$C$38,'Dockage Schedule'!$M$37,'Yield &amp; Quality'!M40&lt;'Dockage Schedule'!$C$39,'Dockage Schedule'!$M$38,'Yield &amp; Quality'!M40&lt;'Dockage Schedule'!$C$40,'Dockage Schedule'!$M$39,'Yield &amp; Quality'!M40&lt;'Dockage Schedule'!$C$41,'Dockage Schedule'!$M$40,'Yield &amp; Quality'!M40&lt;'Dockage Schedule'!$C$42,'Dockage Schedule'!$M$41,'Yield &amp; Quality'!M40&lt;'Dockage Schedule'!$C$43,'Dockage Schedule'!$M$42,'Yield &amp; Quality'!M40&lt;'Dockage Schedule'!$C$44,'Dockage Schedule'!$M$43,'Yield &amp; Quality'!M40&lt;'Dockage Schedule'!$C$45,'Dockage Schedule'!$M$44,'Yield &amp; Quality'!M40&lt;'Dockage Schedule'!$C$46,'Dockage Schedule'!$M$45,'Yield &amp; Quality'!M40&lt;'Dockage Schedule'!$C$47,'Dockage Schedule'!$M$46,'Yield &amp; Quality'!M40&lt;'Dockage Schedule'!$C$48,'Dockage Schedule'!$M$47,'Yield &amp; Quality'!M40&lt;'Dockage Schedule'!$C$49,'Dockage Schedule'!N70,'Yield &amp; Quality'!M40&gt;='Dockage Schedule'!$C$49,'Dockage Schedule'!$M$49)</f>
        <v>0</v>
      </c>
      <c r="I45" cm="1">
        <f t="array" ref="I45">_xlfn.IFS('Yield &amp; Quality'!N40&lt;'Dockage Schedule'!$C$29,0,'Yield &amp; Quality'!N40&lt;'Dockage Schedule'!$C$30,'Dockage Schedule'!$M$29,'Yield &amp; Quality'!N40&lt;'Dockage Schedule'!$C$31,'Dockage Schedule'!$M$30,'Yield &amp; Quality'!N40&lt;'Dockage Schedule'!$C$32,'Dockage Schedule'!$M$31,'Yield &amp; Quality'!N40&lt;'Dockage Schedule'!$C$33,'Dockage Schedule'!$M$32,'Yield &amp; Quality'!N40&lt;'Dockage Schedule'!$C$34,'Dockage Schedule'!$M$33,'Yield &amp; Quality'!N40&lt;'Dockage Schedule'!$C$35,'Dockage Schedule'!$M$34,'Yield &amp; Quality'!N40&lt;'Dockage Schedule'!$C$36,'Dockage Schedule'!$M$35,'Yield &amp; Quality'!N40&lt;'Dockage Schedule'!$C$37,'Dockage Schedule'!$M$36,'Yield &amp; Quality'!N40&lt;'Dockage Schedule'!$C$38,'Dockage Schedule'!$M$37,'Yield &amp; Quality'!N40&lt;'Dockage Schedule'!$C$39,'Dockage Schedule'!$M$38,'Yield &amp; Quality'!N40&lt;'Dockage Schedule'!$C$40,'Dockage Schedule'!$M$39,'Yield &amp; Quality'!N40&lt;'Dockage Schedule'!$C$41,'Dockage Schedule'!$M$40,'Yield &amp; Quality'!N40&lt;'Dockage Schedule'!$C$42,'Dockage Schedule'!$M$41,'Yield &amp; Quality'!N40&lt;'Dockage Schedule'!$C$43,'Dockage Schedule'!$M$42,'Yield &amp; Quality'!N40&lt;'Dockage Schedule'!$C$44,'Dockage Schedule'!$M$43,'Yield &amp; Quality'!N40&lt;'Dockage Schedule'!$C$45,'Dockage Schedule'!$M$44,'Yield &amp; Quality'!N40&lt;'Dockage Schedule'!$C$46,'Dockage Schedule'!$M$45,'Yield &amp; Quality'!N40&lt;'Dockage Schedule'!$C$47,'Dockage Schedule'!$M$46,'Yield &amp; Quality'!N40&lt;'Dockage Schedule'!$C$48,'Dockage Schedule'!$M$47,'Yield &amp; Quality'!N40&lt;'Dockage Schedule'!$C$49,'Dockage Schedule'!O70,'Yield &amp; Quality'!N40&gt;='Dockage Schedule'!$C$49,'Dockage Schedule'!$M$49)</f>
        <v>0</v>
      </c>
      <c r="J45" s="62" cm="1">
        <f t="array" ref="J45">_xlfn.IFS('Yield &amp; Quality'!O40&lt;'Dockage Schedule'!$C$29,0,'Yield &amp; Quality'!O40&lt;'Dockage Schedule'!$C$30,'Dockage Schedule'!$M$29,'Yield &amp; Quality'!O40&lt;'Dockage Schedule'!$C$31,'Dockage Schedule'!$M$30,'Yield &amp; Quality'!O40&lt;'Dockage Schedule'!$C$32,'Dockage Schedule'!$M$31,'Yield &amp; Quality'!O40&lt;'Dockage Schedule'!$C$33,'Dockage Schedule'!$M$32,'Yield &amp; Quality'!O40&lt;'Dockage Schedule'!$C$34,'Dockage Schedule'!$M$33,'Yield &amp; Quality'!O40&lt;'Dockage Schedule'!$C$35,'Dockage Schedule'!$M$34,'Yield &amp; Quality'!O40&lt;'Dockage Schedule'!$C$36,'Dockage Schedule'!$M$35,'Yield &amp; Quality'!O40&lt;'Dockage Schedule'!$C$37,'Dockage Schedule'!$M$36,'Yield &amp; Quality'!O40&lt;'Dockage Schedule'!$C$38,'Dockage Schedule'!$M$37,'Yield &amp; Quality'!O40&lt;'Dockage Schedule'!$C$39,'Dockage Schedule'!$M$38,'Yield &amp; Quality'!O40&lt;'Dockage Schedule'!$C$40,'Dockage Schedule'!$M$39,'Yield &amp; Quality'!O40&lt;'Dockage Schedule'!$C$41,'Dockage Schedule'!$M$40,'Yield &amp; Quality'!O40&lt;'Dockage Schedule'!$C$42,'Dockage Schedule'!$M$41,'Yield &amp; Quality'!O40&lt;'Dockage Schedule'!$C$43,'Dockage Schedule'!$M$42,'Yield &amp; Quality'!O40&lt;'Dockage Schedule'!$C$44,'Dockage Schedule'!$M$43,'Yield &amp; Quality'!O40&lt;'Dockage Schedule'!$C$45,'Dockage Schedule'!$M$44,'Yield &amp; Quality'!O40&lt;'Dockage Schedule'!$C$46,'Dockage Schedule'!$M$45,'Yield &amp; Quality'!O40&lt;'Dockage Schedule'!$C$47,'Dockage Schedule'!$M$46,'Yield &amp; Quality'!O40&lt;'Dockage Schedule'!$C$48,'Dockage Schedule'!$M$47,'Yield &amp; Quality'!O40&lt;'Dockage Schedule'!$C$49,'Dockage Schedule'!P70,'Yield &amp; Quality'!O40&gt;='Dockage Schedule'!$C$49,'Dockage Schedule'!$M$49)</f>
        <v>0</v>
      </c>
      <c r="L45" s="67" cm="1">
        <f t="array" ref="L45">_xlfn.IFS('Yield &amp; Quality'!Q40&gt;='Dockage Schedule'!$P$4,'Dockage Schedule'!$AA$4,'Yield &amp; Quality'!Q40&gt;='Dockage Schedule'!$P$5,'Dockage Schedule'!$AA$5,'Yield &amp; Quality'!Q40&gt;='Dockage Schedule'!$P$6,'Dockage Schedule'!$AA$6,'Yield &amp; Quality'!Q40&gt;='Dockage Schedule'!$P$7,'Dockage Schedule'!$AA$7,'Yield &amp; Quality'!Q40&gt;='Dockage Schedule'!$P$8,'Dockage Schedule'!$AA$8,'Yield &amp; Quality'!Q40&gt;='Dockage Schedule'!$P$9,'Dockage Schedule'!$AA$9,'Yield &amp; Quality'!Q40&gt;='Dockage Schedule'!$P$10,'Dockage Schedule'!$AA$10,'Yield &amp; Quality'!Q40&gt;='Dockage Schedule'!$P$11,'Dockage Schedule'!$AA$11,'Yield &amp; Quality'!Q40&gt;='Dockage Schedule'!$P$12,'Dockage Schedule'!$AA$12,'Yield &amp; Quality'!Q40&gt;='Dockage Schedule'!$P$13,'Dockage Schedule'!$AA$13,'Yield &amp; Quality'!Q40&gt;='Dockage Schedule'!$P$14,'Dockage Schedule'!$AA$14,'Yield &amp; Quality'!Q40&gt;='Dockage Schedule'!$P$15,'Dockage Schedule'!$AA$15,'Yield &amp; Quality'!Q40&gt;='Dockage Schedule'!$P$16,'Dockage Schedule'!$AA$16,'Yield &amp; Quality'!Q40&gt;='Dockage Schedule'!$P$17,'Dockage Schedule'!$AA$17,'Yield &amp; Quality'!Q40&gt;='Dockage Schedule'!$P$18,'Dockage Schedule'!$AA$18,'Yield &amp; Quality'!Q40&gt;='Dockage Schedule'!$P$19,'Dockage Schedule'!$AA$19,'Yield &amp; Quality'!Q40&gt;='Dockage Schedule'!$P$20,'Dockage Schedule'!$AA$20,'Yield &amp; Quality'!Q40&gt;='Dockage Schedule'!$P$21,'Dockage Schedule'!$AA$21,'Yield &amp; Quality'!Q40&gt;='Dockage Schedule'!$P$22,'Dockage Schedule'!$AA$22,'Yield &amp; Quality'!Q40&gt;='Dockage Schedule'!$P$23,'Dockage Schedule'!$AA$23,'Yield &amp; Quality'!Q40&gt;='Dockage Schedule'!$P$24,'Dockage Schedule'!$AA$24,'Yield &amp; Quality'!Q40&gt;='Dockage Schedule'!$P$25,'Dockage Schedule'!$AA$25,'Yield &amp; Quality'!Q40&gt;='Dockage Schedule'!$P$26,'Dockage Schedule'!$AA$26,'Yield &amp; Quality'!Q40&gt;='Dockage Schedule'!$P$27,'Dockage Schedule'!$AA$27,'Yield &amp; Quality'!Q40&lt;'Dockage Schedule'!$P$27,'Dockage Schedule'!$AA$27)+_xlfn.IFS('Yield &amp; Quality'!V40&lt;'Dockage Schedule'!$AD$4,'Dockage Schedule'!$AN$3,'Yield &amp; Quality'!V40&lt;'Dockage Schedule'!$AD$5,'Dockage Schedule'!$AN$4,'Yield &amp; Quality'!V40&lt;'Dockage Schedule'!$AD$6,'Dockage Schedule'!$AN$5,'Yield &amp; Quality'!V40&lt;'Dockage Schedule'!$AD$7,'Dockage Schedule'!$AN$6,'Yield &amp; Quality'!V40&lt;'Dockage Schedule'!$AD$8,'Dockage Schedule'!$AN$7,'Yield &amp; Quality'!V40&lt;'Dockage Schedule'!$AD$9,'Dockage Schedule'!$AN$8,'Yield &amp; Quality'!V40&lt;'Dockage Schedule'!$AD$10,'Dockage Schedule'!$AN$9,'Yield &amp; Quality'!V40&lt;'Dockage Schedule'!$AD$11,'Dockage Schedule'!$AN$10,'Yield &amp; Quality'!V40&lt;'Dockage Schedule'!$AD$12,'Dockage Schedule'!$AN$11,'Yield &amp; Quality'!V40&lt;'Dockage Schedule'!$AD$13,'Dockage Schedule'!$AN$12,'Yield &amp; Quality'!V40&lt;'Dockage Schedule'!$AD$14,'Dockage Schedule'!$AN$13,'Yield &amp; Quality'!V40&lt;'Dockage Schedule'!$AD$15,'Dockage Schedule'!$AN$14,'Yield &amp; Quality'!V40&lt;'Dockage Schedule'!$AD$16,'Dockage Schedule'!$AN$15,'Yield &amp; Quality'!V40&lt;'Dockage Schedule'!$AD$17,'Dockage Schedule'!$AN$16,'Yield &amp; Quality'!V40&lt;'Dockage Schedule'!$AD$18,'Dockage Schedule'!$AN$17,'Yield &amp; Quality'!V40&lt;'Dockage Schedule'!$AD$19,'Dockage Schedule'!$AN$18,'Yield &amp; Quality'!V40&lt;'Dockage Schedule'!$AD$20,'Dockage Schedule'!$AN$19,'Yield &amp; Quality'!V40&lt;'Dockage Schedule'!$AD$21,'Dockage Schedule'!$AN$20,'Yield &amp; Quality'!V40&lt;'Dockage Schedule'!$AD$21,'Dockage Schedule'!$AN$22,'Yield &amp; Quality'!V40&lt;'Dockage Schedule'!$AD$22,'Dockage Schedule'!$AN$23,'Yield &amp; Quality'!V40&lt;'Dockage Schedule'!$AD$24,'Dockage Schedule'!$AN$24,'Yield &amp; Quality'!V40&lt;'Dockage Schedule'!$AD$25,'Dockage Schedule'!$AN$24,'Yield &amp; Quality'!V40&gt;='Dockage Schedule'!$AD$25,-500)-_xlfn.IFS('Yield &amp; Quality'!L40&lt;'Dockage Schedule'!$C$4,0,'Yield &amp; Quality'!L40&lt;'Dockage Schedule'!$C$5,'Dockage Schedule'!$M$4,'Yield &amp; Quality'!L40&lt;'Dockage Schedule'!$C$6,'Dockage Schedule'!$M$5,'Yield &amp; Quality'!L40&lt;'Dockage Schedule'!$C$6,'Dockage Schedule'!$M$7,'Yield &amp; Quality'!L40&lt;'Dockage Schedule'!$C$7,'Dockage Schedule'!$M$8,'Yield &amp; Quality'!L40&lt;'Dockage Schedule'!$C$8,'Dockage Schedule'!$M$9,'Yield &amp; Quality'!L40&lt;'Dockage Schedule'!$C$10,'Dockage Schedule'!$M$9,'Yield &amp; Quality'!L40&lt;'Dockage Schedule'!$C$10,'Dockage Schedule'!$M$11,'Yield &amp; Quality'!L40&lt;'Dockage Schedule'!$C$12,'Dockage Schedule'!$M$11,'Yield &amp; Quality'!L40&lt;'Dockage Schedule'!$C$13,'Dockage Schedule'!$M$12,'Yield &amp; Quality'!L40&lt;'Dockage Schedule'!$C$14,'Dockage Schedule'!$M$13,'Yield &amp; Quality'!L40&lt;'Dockage Schedule'!$C$15,'Dockage Schedule'!$M$14,'Yield &amp; Quality'!L40&lt;'Dockage Schedule'!$C$16,'Dockage Schedule'!$M$15,'Yield &amp; Quality'!L40&lt;'Dockage Schedule'!$C$17,'Dockage Schedule'!$M$16,'Yield &amp; Quality'!L40&lt;'Dockage Schedule'!$C$18,'Dockage Schedule'!$M$17,'Yield &amp; Quality'!L40&lt;'Dockage Schedule'!$C$19,'Dockage Schedule'!$M$18,'Yield &amp; Quality'!L40&lt;'Dockage Schedule'!$C$20,'Dockage Schedule'!$M$19,'Yield &amp; Quality'!L40&lt;'Dockage Schedule'!$C$21,'Dockage Schedule'!$M$20,'Yield &amp; Quality'!L40&lt;'Dockage Schedule'!$C$22,'Dockage Schedule'!$M$21,'Yield &amp; Quality'!L40&lt;'Dockage Schedule'!$C$23,'Dockage Schedule'!$M$22,'Yield &amp; Quality'!L40&lt;'Dockage Schedule'!$C$24,'Dockage Schedule'!$M$23,'Yield &amp; Quality'!L40&gt;='Dockage Schedule'!C46,'Dockage Schedule'!M46)</f>
        <v>-0.79</v>
      </c>
      <c r="M45" s="29" cm="1">
        <f t="array" ref="M45">_xlfn.IFS('Yield &amp; Quality'!R40&gt;='Dockage Schedule'!$P$4,'Dockage Schedule'!$AA$4,'Yield &amp; Quality'!R40&gt;='Dockage Schedule'!$P$5,'Dockage Schedule'!$AA$5,'Yield &amp; Quality'!R40&gt;='Dockage Schedule'!$P$6,'Dockage Schedule'!$AA$6,'Yield &amp; Quality'!R40&gt;='Dockage Schedule'!$P$7,'Dockage Schedule'!$AA$7,'Yield &amp; Quality'!R40&gt;='Dockage Schedule'!$P$8,'Dockage Schedule'!$AA$8,'Yield &amp; Quality'!R40&gt;='Dockage Schedule'!$P$9,'Dockage Schedule'!$AA$9,'Yield &amp; Quality'!R40&gt;='Dockage Schedule'!$P$10,'Dockage Schedule'!$AA$10,'Yield &amp; Quality'!R40&gt;='Dockage Schedule'!$P$11,'Dockage Schedule'!$AA$11,'Yield &amp; Quality'!R40&gt;='Dockage Schedule'!$P$12,'Dockage Schedule'!$AA$12,'Yield &amp; Quality'!R40&gt;='Dockage Schedule'!$P$13,'Dockage Schedule'!$AA$13,'Yield &amp; Quality'!R40&gt;='Dockage Schedule'!$P$14,'Dockage Schedule'!$AA$14,'Yield &amp; Quality'!R40&gt;='Dockage Schedule'!$P$15,'Dockage Schedule'!$AA$15,'Yield &amp; Quality'!R40&gt;='Dockage Schedule'!$P$16,'Dockage Schedule'!$AA$16,'Yield &amp; Quality'!R40&gt;='Dockage Schedule'!$P$17,'Dockage Schedule'!$AA$17,'Yield &amp; Quality'!R40&gt;='Dockage Schedule'!$P$18,'Dockage Schedule'!$AA$18,'Yield &amp; Quality'!R40&gt;='Dockage Schedule'!$P$19,'Dockage Schedule'!$AA$19,'Yield &amp; Quality'!R40&gt;='Dockage Schedule'!$P$20,'Dockage Schedule'!$AA$20,'Yield &amp; Quality'!R40&gt;='Dockage Schedule'!$P$21,'Dockage Schedule'!$AA$21,'Yield &amp; Quality'!R40&gt;='Dockage Schedule'!$P$22,'Dockage Schedule'!$AA$22,'Yield &amp; Quality'!R40&gt;='Dockage Schedule'!$P$23,'Dockage Schedule'!$AA$23,'Yield &amp; Quality'!R40&gt;='Dockage Schedule'!$P$24,'Dockage Schedule'!$AA$24,'Yield &amp; Quality'!R40&gt;='Dockage Schedule'!$P$25,'Dockage Schedule'!$AA$25,'Yield &amp; Quality'!R40&gt;='Dockage Schedule'!$P$26,'Dockage Schedule'!$AA$26,'Yield &amp; Quality'!R40&gt;='Dockage Schedule'!$P$27,'Dockage Schedule'!$AA$27,'Yield &amp; Quality'!R40&lt;'Dockage Schedule'!$P$27,'Dockage Schedule'!$AA$27)+_xlfn.IFS('Yield &amp; Quality'!W40&lt;'Dockage Schedule'!$AD$4,'Dockage Schedule'!$AN$3,'Yield &amp; Quality'!W40&lt;'Dockage Schedule'!$AD$5,'Dockage Schedule'!$AN$4,'Yield &amp; Quality'!W40&lt;'Dockage Schedule'!$AD$6,'Dockage Schedule'!$AN$5,'Yield &amp; Quality'!W40&lt;'Dockage Schedule'!$AD$7,'Dockage Schedule'!$AN$6,'Yield &amp; Quality'!W40&lt;'Dockage Schedule'!$AD$8,'Dockage Schedule'!$AN$7,'Yield &amp; Quality'!W40&lt;'Dockage Schedule'!$AD$9,'Dockage Schedule'!$AN$8,'Yield &amp; Quality'!W40&lt;'Dockage Schedule'!$AD$10,'Dockage Schedule'!$AN$9,'Yield &amp; Quality'!W40&lt;'Dockage Schedule'!$AD$11,'Dockage Schedule'!$AN$10,'Yield &amp; Quality'!W40&lt;'Dockage Schedule'!$AD$12,'Dockage Schedule'!$AN$11,'Yield &amp; Quality'!W40&lt;'Dockage Schedule'!$AD$13,'Dockage Schedule'!$AN$12,'Yield &amp; Quality'!W40&lt;'Dockage Schedule'!$AD$14,'Dockage Schedule'!$AN$13,'Yield &amp; Quality'!W40&lt;'Dockage Schedule'!$AD$15,'Dockage Schedule'!$AN$14,'Yield &amp; Quality'!W40&lt;'Dockage Schedule'!$AD$16,'Dockage Schedule'!$AN$15,'Yield &amp; Quality'!W40&lt;'Dockage Schedule'!$AD$17,'Dockage Schedule'!$AN$16,'Yield &amp; Quality'!W40&lt;'Dockage Schedule'!$AD$18,'Dockage Schedule'!$AN$17,'Yield &amp; Quality'!W40&lt;'Dockage Schedule'!$AD$19,'Dockage Schedule'!$AN$18,'Yield &amp; Quality'!W40&lt;'Dockage Schedule'!$AD$20,'Dockage Schedule'!$AN$19,'Yield &amp; Quality'!W40&lt;'Dockage Schedule'!$AD$21,'Dockage Schedule'!$AN$20,'Yield &amp; Quality'!W40&lt;'Dockage Schedule'!$AD$21,'Dockage Schedule'!$AN$22,'Yield &amp; Quality'!W40&lt;'Dockage Schedule'!$AD$22,'Dockage Schedule'!$AN$23,'Yield &amp; Quality'!W40&lt;'Dockage Schedule'!$AD$24,'Dockage Schedule'!$AN$24,'Yield &amp; Quality'!W40&lt;'Dockage Schedule'!$AD$25,'Dockage Schedule'!$AN$24,'Yield &amp; Quality'!W40&gt;='Dockage Schedule'!$AD$25,-500)-_xlfn.IFS('Yield &amp; Quality'!M40&lt;'Dockage Schedule'!$C$4,0,'Yield &amp; Quality'!M40&lt;'Dockage Schedule'!$C$5,'Dockage Schedule'!$M$4,'Yield &amp; Quality'!M40&lt;'Dockage Schedule'!$C$6,'Dockage Schedule'!$M$5,'Yield &amp; Quality'!M40&lt;'Dockage Schedule'!$C$6,'Dockage Schedule'!$M$7,'Yield &amp; Quality'!M40&lt;'Dockage Schedule'!$C$7,'Dockage Schedule'!$M$8,'Yield &amp; Quality'!M40&lt;'Dockage Schedule'!$C$8,'Dockage Schedule'!$M$9,'Yield &amp; Quality'!M40&lt;'Dockage Schedule'!$C$10,'Dockage Schedule'!$M$9,'Yield &amp; Quality'!M40&lt;'Dockage Schedule'!$C$10,'Dockage Schedule'!$M$11,'Yield &amp; Quality'!M40&lt;'Dockage Schedule'!$C$12,'Dockage Schedule'!$M$11,'Yield &amp; Quality'!M40&lt;'Dockage Schedule'!$C$13,'Dockage Schedule'!$M$12,'Yield &amp; Quality'!M40&lt;'Dockage Schedule'!$C$14,'Dockage Schedule'!$M$13,'Yield &amp; Quality'!M40&lt;'Dockage Schedule'!$C$15,'Dockage Schedule'!$M$14,'Yield &amp; Quality'!M40&lt;'Dockage Schedule'!$C$16,'Dockage Schedule'!$M$15,'Yield &amp; Quality'!M40&lt;'Dockage Schedule'!$C$17,'Dockage Schedule'!$M$16,'Yield &amp; Quality'!M40&lt;'Dockage Schedule'!$C$18,'Dockage Schedule'!$M$17,'Yield &amp; Quality'!M40&lt;'Dockage Schedule'!$C$19,'Dockage Schedule'!$M$18,'Yield &amp; Quality'!M40&lt;'Dockage Schedule'!$C$20,'Dockage Schedule'!$M$19,'Yield &amp; Quality'!M40&lt;'Dockage Schedule'!$C$21,'Dockage Schedule'!$M$20,'Yield &amp; Quality'!M40&lt;'Dockage Schedule'!$C$22,'Dockage Schedule'!$M$21,'Yield &amp; Quality'!M40&lt;'Dockage Schedule'!$C$23,'Dockage Schedule'!$M$22,'Yield &amp; Quality'!M40&lt;'Dockage Schedule'!$C$24,'Dockage Schedule'!$M$23,'Yield &amp; Quality'!M40&gt;='Dockage Schedule'!D46,'Dockage Schedule'!N46)</f>
        <v>-0.06</v>
      </c>
      <c r="N45" s="29" cm="1">
        <f t="array" ref="N45">_xlfn.IFS('Yield &amp; Quality'!S40&gt;='Dockage Schedule'!$P$4,'Dockage Schedule'!$AA$4,'Yield &amp; Quality'!S40&gt;='Dockage Schedule'!$P$5,'Dockage Schedule'!$AA$5,'Yield &amp; Quality'!S40&gt;='Dockage Schedule'!$P$6,'Dockage Schedule'!$AA$6,'Yield &amp; Quality'!S40&gt;='Dockage Schedule'!$P$7,'Dockage Schedule'!$AA$7,'Yield &amp; Quality'!S40&gt;='Dockage Schedule'!$P$8,'Dockage Schedule'!$AA$8,'Yield &amp; Quality'!S40&gt;='Dockage Schedule'!$P$9,'Dockage Schedule'!$AA$9,'Yield &amp; Quality'!S40&gt;='Dockage Schedule'!$P$10,'Dockage Schedule'!$AA$10,'Yield &amp; Quality'!S40&gt;='Dockage Schedule'!$P$11,'Dockage Schedule'!$AA$11,'Yield &amp; Quality'!S40&gt;='Dockage Schedule'!$P$12,'Dockage Schedule'!$AA$12,'Yield &amp; Quality'!S40&gt;='Dockage Schedule'!$P$13,'Dockage Schedule'!$AA$13,'Yield &amp; Quality'!S40&gt;='Dockage Schedule'!$P$14,'Dockage Schedule'!$AA$14,'Yield &amp; Quality'!S40&gt;='Dockage Schedule'!$P$15,'Dockage Schedule'!$AA$15,'Yield &amp; Quality'!S40&gt;='Dockage Schedule'!$P$16,'Dockage Schedule'!$AA$16,'Yield &amp; Quality'!S40&gt;='Dockage Schedule'!$P$17,'Dockage Schedule'!$AA$17,'Yield &amp; Quality'!S40&gt;='Dockage Schedule'!$P$18,'Dockage Schedule'!$AA$18,'Yield &amp; Quality'!S40&gt;='Dockage Schedule'!$P$19,'Dockage Schedule'!$AA$19,'Yield &amp; Quality'!S40&gt;='Dockage Schedule'!$P$20,'Dockage Schedule'!$AA$20,'Yield &amp; Quality'!S40&gt;='Dockage Schedule'!$P$21,'Dockage Schedule'!$AA$21,'Yield &amp; Quality'!S40&gt;='Dockage Schedule'!$P$22,'Dockage Schedule'!$AA$22,'Yield &amp; Quality'!S40&gt;='Dockage Schedule'!$P$23,'Dockage Schedule'!$AA$23,'Yield &amp; Quality'!S40&gt;='Dockage Schedule'!$P$24,'Dockage Schedule'!$AA$24,'Yield &amp; Quality'!S40&gt;='Dockage Schedule'!$P$25,'Dockage Schedule'!$AA$25,'Yield &amp; Quality'!S40&gt;='Dockage Schedule'!$P$26,'Dockage Schedule'!$AA$26,'Yield &amp; Quality'!S40&gt;='Dockage Schedule'!$P$27,'Dockage Schedule'!$AA$27,'Yield &amp; Quality'!S40&lt;'Dockage Schedule'!$P$27,'Dockage Schedule'!$AA$27)+_xlfn.IFS('Yield &amp; Quality'!X40&lt;'Dockage Schedule'!$AD$4,'Dockage Schedule'!$AN$3,'Yield &amp; Quality'!X40&lt;'Dockage Schedule'!$AD$5,'Dockage Schedule'!$AN$4,'Yield &amp; Quality'!X40&lt;'Dockage Schedule'!$AD$6,'Dockage Schedule'!$AN$5,'Yield &amp; Quality'!X40&lt;'Dockage Schedule'!$AD$7,'Dockage Schedule'!$AN$6,'Yield &amp; Quality'!X40&lt;'Dockage Schedule'!$AD$8,'Dockage Schedule'!$AN$7,'Yield &amp; Quality'!X40&lt;'Dockage Schedule'!$AD$9,'Dockage Schedule'!$AN$8,'Yield &amp; Quality'!X40&lt;'Dockage Schedule'!$AD$10,'Dockage Schedule'!$AN$9,'Yield &amp; Quality'!X40&lt;'Dockage Schedule'!$AD$11,'Dockage Schedule'!$AN$10,'Yield &amp; Quality'!X40&lt;'Dockage Schedule'!$AD$12,'Dockage Schedule'!$AN$11,'Yield &amp; Quality'!X40&lt;'Dockage Schedule'!$AD$13,'Dockage Schedule'!$AN$12,'Yield &amp; Quality'!X40&lt;'Dockage Schedule'!$AD$14,'Dockage Schedule'!$AN$13,'Yield &amp; Quality'!X40&lt;'Dockage Schedule'!$AD$15,'Dockage Schedule'!$AN$14,'Yield &amp; Quality'!X40&lt;'Dockage Schedule'!$AD$16,'Dockage Schedule'!$AN$15,'Yield &amp; Quality'!X40&lt;'Dockage Schedule'!$AD$17,'Dockage Schedule'!$AN$16,'Yield &amp; Quality'!X40&lt;'Dockage Schedule'!$AD$18,'Dockage Schedule'!$AN$17,'Yield &amp; Quality'!X40&lt;'Dockage Schedule'!$AD$19,'Dockage Schedule'!$AN$18,'Yield &amp; Quality'!X40&lt;'Dockage Schedule'!$AD$20,'Dockage Schedule'!$AN$19,'Yield &amp; Quality'!X40&lt;'Dockage Schedule'!$AD$21,'Dockage Schedule'!$AN$20,'Yield &amp; Quality'!X40&lt;'Dockage Schedule'!$AD$21,'Dockage Schedule'!$AN$22,'Yield &amp; Quality'!X40&lt;'Dockage Schedule'!$AD$22,'Dockage Schedule'!$AN$23,'Yield &amp; Quality'!X40&lt;'Dockage Schedule'!$AD$24,'Dockage Schedule'!$AN$24,'Yield &amp; Quality'!X40&lt;'Dockage Schedule'!$AD$25,'Dockage Schedule'!$AN$24,'Yield &amp; Quality'!X40&gt;='Dockage Schedule'!$AD$25,-500)-_xlfn.IFS('Yield &amp; Quality'!N40&lt;'Dockage Schedule'!$C$4,0,'Yield &amp; Quality'!N40&lt;'Dockage Schedule'!$C$5,'Dockage Schedule'!$M$4,'Yield &amp; Quality'!N40&lt;'Dockage Schedule'!$C$6,'Dockage Schedule'!$M$5,'Yield &amp; Quality'!N40&lt;'Dockage Schedule'!$C$6,'Dockage Schedule'!$M$7,'Yield &amp; Quality'!N40&lt;'Dockage Schedule'!$C$7,'Dockage Schedule'!$M$8,'Yield &amp; Quality'!N40&lt;'Dockage Schedule'!$C$8,'Dockage Schedule'!$M$9,'Yield &amp; Quality'!N40&lt;'Dockage Schedule'!$C$10,'Dockage Schedule'!$M$9,'Yield &amp; Quality'!N40&lt;'Dockage Schedule'!$C$10,'Dockage Schedule'!$M$11,'Yield &amp; Quality'!N40&lt;'Dockage Schedule'!$C$12,'Dockage Schedule'!$M$11,'Yield &amp; Quality'!N40&lt;'Dockage Schedule'!$C$13,'Dockage Schedule'!$M$12,'Yield &amp; Quality'!N40&lt;'Dockage Schedule'!$C$14,'Dockage Schedule'!$M$13,'Yield &amp; Quality'!N40&lt;'Dockage Schedule'!$C$15,'Dockage Schedule'!$M$14,'Yield &amp; Quality'!N40&lt;'Dockage Schedule'!$C$16,'Dockage Schedule'!$M$15,'Yield &amp; Quality'!N40&lt;'Dockage Schedule'!$C$17,'Dockage Schedule'!$M$16,'Yield &amp; Quality'!N40&lt;'Dockage Schedule'!$C$18,'Dockage Schedule'!$M$17,'Yield &amp; Quality'!N40&lt;'Dockage Schedule'!$C$19,'Dockage Schedule'!$M$18,'Yield &amp; Quality'!N40&lt;'Dockage Schedule'!$C$20,'Dockage Schedule'!$M$19,'Yield &amp; Quality'!N40&lt;'Dockage Schedule'!$C$21,'Dockage Schedule'!$M$20,'Yield &amp; Quality'!N40&lt;'Dockage Schedule'!$C$22,'Dockage Schedule'!$M$21,'Yield &amp; Quality'!N40&lt;'Dockage Schedule'!$C$23,'Dockage Schedule'!$M$22,'Yield &amp; Quality'!N40&lt;'Dockage Schedule'!$C$24,'Dockage Schedule'!$M$23,'Yield &amp; Quality'!N40&gt;='Dockage Schedule'!E46,'Dockage Schedule'!O46)</f>
        <v>-0.18</v>
      </c>
      <c r="O45" s="68" cm="1">
        <f t="array" ref="O45">_xlfn.IFS('Yield &amp; Quality'!T40&gt;='Dockage Schedule'!$P$4,'Dockage Schedule'!$AA$4,'Yield &amp; Quality'!T40&gt;='Dockage Schedule'!$P$5,'Dockage Schedule'!$AA$5,'Yield &amp; Quality'!T40&gt;='Dockage Schedule'!$P$6,'Dockage Schedule'!$AA$6,'Yield &amp; Quality'!T40&gt;='Dockage Schedule'!$P$7,'Dockage Schedule'!$AA$7,'Yield &amp; Quality'!T40&gt;='Dockage Schedule'!$P$8,'Dockage Schedule'!$AA$8,'Yield &amp; Quality'!T40&gt;='Dockage Schedule'!$P$9,'Dockage Schedule'!$AA$9,'Yield &amp; Quality'!T40&gt;='Dockage Schedule'!$P$10,'Dockage Schedule'!$AA$10,'Yield &amp; Quality'!T40&gt;='Dockage Schedule'!$P$11,'Dockage Schedule'!$AA$11,'Yield &amp; Quality'!T40&gt;='Dockage Schedule'!$P$12,'Dockage Schedule'!$AA$12,'Yield &amp; Quality'!T40&gt;='Dockage Schedule'!$P$13,'Dockage Schedule'!$AA$13,'Yield &amp; Quality'!T40&gt;='Dockage Schedule'!$P$14,'Dockage Schedule'!$AA$14,'Yield &amp; Quality'!T40&gt;='Dockage Schedule'!$P$15,'Dockage Schedule'!$AA$15,'Yield &amp; Quality'!T40&gt;='Dockage Schedule'!$P$16,'Dockage Schedule'!$AA$16,'Yield &amp; Quality'!T40&gt;='Dockage Schedule'!$P$17,'Dockage Schedule'!$AA$17,'Yield &amp; Quality'!T40&gt;='Dockage Schedule'!$P$18,'Dockage Schedule'!$AA$18,'Yield &amp; Quality'!T40&gt;='Dockage Schedule'!$P$19,'Dockage Schedule'!$AA$19,'Yield &amp; Quality'!T40&gt;='Dockage Schedule'!$P$20,'Dockage Schedule'!$AA$20,'Yield &amp; Quality'!T40&gt;='Dockage Schedule'!$P$21,'Dockage Schedule'!$AA$21,'Yield &amp; Quality'!T40&gt;='Dockage Schedule'!$P$22,'Dockage Schedule'!$AA$22,'Yield &amp; Quality'!T40&gt;='Dockage Schedule'!$P$23,'Dockage Schedule'!$AA$23,'Yield &amp; Quality'!T40&gt;='Dockage Schedule'!$P$24,'Dockage Schedule'!$AA$24,'Yield &amp; Quality'!T40&gt;='Dockage Schedule'!$P$25,'Dockage Schedule'!$AA$25,'Yield &amp; Quality'!T40&gt;='Dockage Schedule'!$P$26,'Dockage Schedule'!$AA$26,'Yield &amp; Quality'!T40&gt;='Dockage Schedule'!$P$27,'Dockage Schedule'!$AA$27,'Yield &amp; Quality'!T40&lt;'Dockage Schedule'!$P$27,'Dockage Schedule'!$AA$27)+_xlfn.IFS('Yield &amp; Quality'!Y40&lt;'Dockage Schedule'!$AD$4,'Dockage Schedule'!$AN$3,'Yield &amp; Quality'!Y40&lt;'Dockage Schedule'!$AD$5,'Dockage Schedule'!$AN$4,'Yield &amp; Quality'!Y40&lt;'Dockage Schedule'!$AD$6,'Dockage Schedule'!$AN$5,'Yield &amp; Quality'!Y40&lt;'Dockage Schedule'!$AD$7,'Dockage Schedule'!$AN$6,'Yield &amp; Quality'!Y40&lt;'Dockage Schedule'!$AD$8,'Dockage Schedule'!$AN$7,'Yield &amp; Quality'!Y40&lt;'Dockage Schedule'!$AD$9,'Dockage Schedule'!$AN$8,'Yield &amp; Quality'!Y40&lt;'Dockage Schedule'!$AD$10,'Dockage Schedule'!$AN$9,'Yield &amp; Quality'!Y40&lt;'Dockage Schedule'!$AD$11,'Dockage Schedule'!$AN$10,'Yield &amp; Quality'!Y40&lt;'Dockage Schedule'!$AD$12,'Dockage Schedule'!$AN$11,'Yield &amp; Quality'!Y40&lt;'Dockage Schedule'!$AD$13,'Dockage Schedule'!$AN$12,'Yield &amp; Quality'!Y40&lt;'Dockage Schedule'!$AD$14,'Dockage Schedule'!$AN$13,'Yield &amp; Quality'!Y40&lt;'Dockage Schedule'!$AD$15,'Dockage Schedule'!$AN$14,'Yield &amp; Quality'!Y40&lt;'Dockage Schedule'!$AD$16,'Dockage Schedule'!$AN$15,'Yield &amp; Quality'!Y40&lt;'Dockage Schedule'!$AD$17,'Dockage Schedule'!$AN$16,'Yield &amp; Quality'!Y40&lt;'Dockage Schedule'!$AD$18,'Dockage Schedule'!$AN$17,'Yield &amp; Quality'!Y40&lt;'Dockage Schedule'!$AD$19,'Dockage Schedule'!$AN$18,'Yield &amp; Quality'!Y40&lt;'Dockage Schedule'!$AD$20,'Dockage Schedule'!$AN$19,'Yield &amp; Quality'!Y40&lt;'Dockage Schedule'!$AD$21,'Dockage Schedule'!$AN$20,'Yield &amp; Quality'!Y40&lt;'Dockage Schedule'!$AD$21,'Dockage Schedule'!$AN$22,'Yield &amp; Quality'!Y40&lt;'Dockage Schedule'!$AD$22,'Dockage Schedule'!$AN$23,'Yield &amp; Quality'!Y40&lt;'Dockage Schedule'!$AD$24,'Dockage Schedule'!$AN$24,'Yield &amp; Quality'!Y40&lt;'Dockage Schedule'!$AD$25,'Dockage Schedule'!$AN$24,'Yield &amp; Quality'!Y40&gt;='Dockage Schedule'!$AD$25,-500)-_xlfn.IFS('Yield &amp; Quality'!O40&lt;'Dockage Schedule'!$C$4,0,'Yield &amp; Quality'!O40&lt;'Dockage Schedule'!$C$5,'Dockage Schedule'!$M$4,'Yield &amp; Quality'!O40&lt;'Dockage Schedule'!$C$6,'Dockage Schedule'!$M$5,'Yield &amp; Quality'!O40&lt;'Dockage Schedule'!$C$6,'Dockage Schedule'!$M$7,'Yield &amp; Quality'!O40&lt;'Dockage Schedule'!$C$7,'Dockage Schedule'!$M$8,'Yield &amp; Quality'!O40&lt;'Dockage Schedule'!$C$8,'Dockage Schedule'!$M$9,'Yield &amp; Quality'!O40&lt;'Dockage Schedule'!$C$10,'Dockage Schedule'!$M$9,'Yield &amp; Quality'!O40&lt;'Dockage Schedule'!$C$10,'Dockage Schedule'!$M$11,'Yield &amp; Quality'!O40&lt;'Dockage Schedule'!$C$12,'Dockage Schedule'!$M$11,'Yield &amp; Quality'!O40&lt;'Dockage Schedule'!$C$13,'Dockage Schedule'!$M$12,'Yield &amp; Quality'!O40&lt;'Dockage Schedule'!$C$14,'Dockage Schedule'!$M$13,'Yield &amp; Quality'!O40&lt;'Dockage Schedule'!$C$15,'Dockage Schedule'!$M$14,'Yield &amp; Quality'!O40&lt;'Dockage Schedule'!$C$16,'Dockage Schedule'!$M$15,'Yield &amp; Quality'!O40&lt;'Dockage Schedule'!$C$17,'Dockage Schedule'!$M$16,'Yield &amp; Quality'!O40&lt;'Dockage Schedule'!$C$18,'Dockage Schedule'!$M$17,'Yield &amp; Quality'!O40&lt;'Dockage Schedule'!$C$19,'Dockage Schedule'!$M$18,'Yield &amp; Quality'!O40&lt;'Dockage Schedule'!$C$20,'Dockage Schedule'!$M$19,'Yield &amp; Quality'!O40&lt;'Dockage Schedule'!$C$21,'Dockage Schedule'!$M$20,'Yield &amp; Quality'!O40&lt;'Dockage Schedule'!$C$22,'Dockage Schedule'!$M$21,'Yield &amp; Quality'!O40&lt;'Dockage Schedule'!$C$23,'Dockage Schedule'!$M$22,'Yield &amp; Quality'!O40&lt;'Dockage Schedule'!$C$24,'Dockage Schedule'!$M$23,'Yield &amp; Quality'!O40&gt;='Dockage Schedule'!F46,'Dockage Schedule'!P46)</f>
        <v>-0.09</v>
      </c>
      <c r="Q45" s="66">
        <f>(('Yield &amp; Quality'!G40*((100-'Partial Returns'!G45)/100))*($C$3+L45))+($C$4*'Yield &amp; Quality'!AA40)</f>
        <v>859.99805092995086</v>
      </c>
      <c r="R45" s="7">
        <f>(('Yield &amp; Quality'!H40*((100-'Partial Returns'!H45)/100))*($C$3+M45))+($C$4*'Yield &amp; Quality'!AB40)</f>
        <v>895.73723805591055</v>
      </c>
      <c r="S45" s="7">
        <f>(('Yield &amp; Quality'!I40*((100-'Partial Returns'!I45)/100))*($C$3+N45))+($C$4*'Yield &amp; Quality'!AC40)</f>
        <v>1012.0056301905438</v>
      </c>
      <c r="T45" s="8">
        <f>(('Yield &amp; Quality'!J40*((100-'Partial Returns'!J45)/100))*($C$3+O45))+($C$4*'Yield &amp; Quality'!AD40)</f>
        <v>866.55416207674921</v>
      </c>
      <c r="U45" s="5"/>
      <c r="V45" s="66" cm="1">
        <f t="array" ref="V45">_xlfn.IFS('Yield &amp; Quality'!B40='Treatment Costs'!$A$3,'Treatment Costs'!$K$3,'Yield &amp; Quality'!B40='Treatment Costs'!$A$4,'Treatment Costs'!$K$4,'Yield &amp; Quality'!B40='Treatment Costs'!$A$5,'Treatment Costs'!$K$5,'Yield &amp; Quality'!B40='Treatment Costs'!$A$6,'Treatment Costs'!$K$6,'Yield &amp; Quality'!B40='Treatment Costs'!$A$7,'Treatment Costs'!$K$7,'Yield &amp; Quality'!B40='Treatment Costs'!$A$8,'Treatment Costs'!$K$8,'Yield &amp; Quality'!B40='Treatment Costs'!$A$9,'Treatment Costs'!$K$9,'Yield &amp; Quality'!B40='Treatment Costs'!$A$10,'Treatment Costs'!$K$10,'Yield &amp; Quality'!B40='Treatment Costs'!$A$11,'Treatment Costs'!$K$11,'Yield &amp; Quality'!B40='Treatment Costs'!$A$12,'Treatment Costs'!$K$12,'Yield &amp; Quality'!B40='Treatment Costs'!$A$13,'Treatment Costs'!$K$13,'Yield &amp; Quality'!B40='Treatment Costs'!$A$14,'Treatment Costs'!$K$14,'Yield &amp; Quality'!B40='Treatment Costs'!$A$15,'Treatment Costs'!$K$15,'Yield &amp; Quality'!B40='Treatment Costs'!$A$16,'Treatment Costs'!$K$16)</f>
        <v>108.46785714285714</v>
      </c>
      <c r="W45" s="7" cm="1">
        <f t="array" ref="W45">_xlfn.IFS('Yield &amp; Quality'!C40='Treatment Costs'!$A$3,'Treatment Costs'!$W$3,'Yield &amp; Quality'!C40='Treatment Costs'!$A$4,'Treatment Costs'!$W$4,'Yield &amp; Quality'!C40='Treatment Costs'!$A$5,'Treatment Costs'!$W$5,'Yield &amp; Quality'!C40='Treatment Costs'!$A$6,'Treatment Costs'!$W$6,'Yield &amp; Quality'!C40='Treatment Costs'!$A$7,'Treatment Costs'!$W$7,'Yield &amp; Quality'!C40='Treatment Costs'!$A$8,'Treatment Costs'!$W$8,'Yield &amp; Quality'!C40='Treatment Costs'!$A$9,'Treatment Costs'!$W$9,'Yield &amp; Quality'!C40='Treatment Costs'!$A$10,'Treatment Costs'!$W$10,'Yield &amp; Quality'!C40='Treatment Costs'!$A$11,'Treatment Costs'!$W$11,'Yield &amp; Quality'!C40='Treatment Costs'!$A$12,'Treatment Costs'!$W$12,'Yield &amp; Quality'!C40='Treatment Costs'!$A$13,'Treatment Costs'!$W$13,'Yield &amp; Quality'!C40='Treatment Costs'!$A$14,'Treatment Costs'!$W$14,'Yield &amp; Quality'!C40='Treatment Costs'!$A$15,'Treatment Costs'!$W$15,'Yield &amp; Quality'!C40='Treatment Costs'!$A$16,'Treatment Costs'!$W$16)</f>
        <v>104.71785714285714</v>
      </c>
      <c r="X45" s="7" cm="1">
        <f t="array" ref="X45">_xlfn.IFS('Yield &amp; Quality'!D40='Treatment Costs'!$A$3,'Treatment Costs'!$K$3,'Yield &amp; Quality'!D40='Treatment Costs'!$A$4,'Treatment Costs'!$K$4,'Yield &amp; Quality'!D40='Treatment Costs'!$A$5,'Treatment Costs'!$K$5,'Yield &amp; Quality'!D40='Treatment Costs'!$A$6,'Treatment Costs'!$K$6,'Yield &amp; Quality'!D40='Treatment Costs'!$A$7,'Treatment Costs'!$K$7,'Yield &amp; Quality'!D40='Treatment Costs'!$A$8,'Treatment Costs'!$K$8,'Yield &amp; Quality'!D40='Treatment Costs'!$A$9,'Treatment Costs'!$K$9,'Yield &amp; Quality'!D40='Treatment Costs'!$A$10,'Treatment Costs'!$K$10,'Yield &amp; Quality'!D40='Treatment Costs'!$A$11,'Treatment Costs'!$K$11,'Yield &amp; Quality'!D40='Treatment Costs'!$A$12,'Treatment Costs'!$K$12,'Yield &amp; Quality'!D40='Treatment Costs'!$A$13,'Treatment Costs'!$K$13,'Yield &amp; Quality'!D40='Treatment Costs'!$A$14,'Treatment Costs'!$K$14,'Yield &amp; Quality'!D40='Treatment Costs'!$A$15,'Treatment Costs'!$K$15,'Yield &amp; Quality'!D40='Treatment Costs'!$A$16,'Treatment Costs'!$K$16)</f>
        <v>108.46785714285714</v>
      </c>
      <c r="Y45" s="8" cm="1">
        <f t="array" ref="Y45">_xlfn.IFS('Yield &amp; Quality'!E40='Treatment Costs'!$A$3,'Treatment Costs'!$W$3,'Yield &amp; Quality'!E40='Treatment Costs'!$A$4,'Treatment Costs'!$W$4,'Yield &amp; Quality'!E40='Treatment Costs'!$A$5,'Treatment Costs'!$W$5,'Yield &amp; Quality'!E40='Treatment Costs'!$A$6,'Treatment Costs'!$W$6,'Yield &amp; Quality'!E40='Treatment Costs'!$A$7,'Treatment Costs'!$W$7,'Yield &amp; Quality'!E40='Treatment Costs'!$A$8,'Treatment Costs'!$W$8,'Yield &amp; Quality'!E40='Treatment Costs'!$A$9,'Treatment Costs'!$W$9,'Yield &amp; Quality'!E40='Treatment Costs'!$A$10,'Treatment Costs'!$W$10,'Yield &amp; Quality'!E40='Treatment Costs'!$A$11,'Treatment Costs'!$W$11,'Yield &amp; Quality'!E40='Treatment Costs'!$A$12,'Treatment Costs'!$W$12,'Yield &amp; Quality'!E40='Treatment Costs'!$A$13,'Treatment Costs'!$W$13,'Yield &amp; Quality'!E40='Treatment Costs'!$A$14,'Treatment Costs'!$W$14,'Yield &amp; Quality'!E40='Treatment Costs'!$A$15,'Treatment Costs'!$W$15,'Yield &amp; Quality'!E40='Treatment Costs'!$A$16,'Treatment Costs'!$W$16)</f>
        <v>85.467857142857142</v>
      </c>
      <c r="AA45" s="66">
        <f>(('Yield &amp; Quality'!G40*((100-'Partial Returns'!G45)/100))*($C$3+L45))+($C$4*'Yield &amp; Quality'!AA40)-V45</f>
        <v>751.53019378709371</v>
      </c>
      <c r="AB45" s="7">
        <f>(('Yield &amp; Quality'!H40*((100-'Partial Returns'!H45)/100))*($C$3+M45))+($C$4*'Yield &amp; Quality'!AB40)-W45</f>
        <v>791.0193809130534</v>
      </c>
      <c r="AC45" s="7">
        <f>(('Yield &amp; Quality'!I40*((100-'Partial Returns'!I45)/100))*($C$3+N45))+($C$4*'Yield &amp; Quality'!AC40)-X45</f>
        <v>903.53777304768664</v>
      </c>
      <c r="AD45" s="8">
        <f>(('Yield &amp; Quality'!J40*((100-'Partial Returns'!J45)/100))*($C$3+O45))+($C$4*'Yield &amp; Quality'!AD40)-Y45</f>
        <v>781.08630493389205</v>
      </c>
    </row>
    <row r="46" spans="1:30" x14ac:dyDescent="0.25">
      <c r="A46">
        <v>6.3</v>
      </c>
      <c r="B46" s="66">
        <f>($C$3*'Yield &amp; Quality'!G41)+($C$4*'Yield &amp; Quality'!AA41)</f>
        <v>887.3182347810357</v>
      </c>
      <c r="C46" s="7">
        <f>($C$3*'Yield &amp; Quality'!H41)+($C$4*'Yield &amp; Quality'!AB41)</f>
        <v>938.36102265840327</v>
      </c>
      <c r="D46" s="7">
        <f>($C$3*'Yield &amp; Quality'!I41)+($C$4*'Yield &amp; Quality'!AC41)</f>
        <v>1150.664212049503</v>
      </c>
      <c r="E46" s="8">
        <f>($C$3*'Yield &amp; Quality'!J41)+($C$4*'Yield &amp; Quality'!AD41)</f>
        <v>896.15581881569346</v>
      </c>
      <c r="G46" s="61" cm="1">
        <f t="array" ref="G46">_xlfn.IFS('Yield &amp; Quality'!L41&lt;'Dockage Schedule'!$C$29,0,'Yield &amp; Quality'!L41&lt;'Dockage Schedule'!$C$30,'Dockage Schedule'!$M$29,'Yield &amp; Quality'!L41&lt;'Dockage Schedule'!$C$31,'Dockage Schedule'!$M$30,'Yield &amp; Quality'!L41&lt;'Dockage Schedule'!$C$32,'Dockage Schedule'!$M$31,'Yield &amp; Quality'!L41&lt;'Dockage Schedule'!$C$33,'Dockage Schedule'!$M$32,'Yield &amp; Quality'!L41&lt;'Dockage Schedule'!$C$34,'Dockage Schedule'!$M$33,'Yield &amp; Quality'!L41&lt;'Dockage Schedule'!$C$35,'Dockage Schedule'!$M$34,'Yield &amp; Quality'!L41&lt;'Dockage Schedule'!$C$36,'Dockage Schedule'!$M$35,'Yield &amp; Quality'!L41&lt;'Dockage Schedule'!$C$37,'Dockage Schedule'!$M$36,'Yield &amp; Quality'!L41&lt;'Dockage Schedule'!$C$38,'Dockage Schedule'!$M$37,'Yield &amp; Quality'!L41&lt;'Dockage Schedule'!$C$39,'Dockage Schedule'!$M$38,'Yield &amp; Quality'!L41&lt;'Dockage Schedule'!$C$40,'Dockage Schedule'!$M$39,'Yield &amp; Quality'!L41&lt;'Dockage Schedule'!$C$41,'Dockage Schedule'!$M$40,'Yield &amp; Quality'!L41&lt;'Dockage Schedule'!$C$42,'Dockage Schedule'!$M$41,'Yield &amp; Quality'!L41&lt;'Dockage Schedule'!$C$43,'Dockage Schedule'!$M$42,'Yield &amp; Quality'!L41&lt;'Dockage Schedule'!$C$44,'Dockage Schedule'!$M$43,'Yield &amp; Quality'!L41&lt;'Dockage Schedule'!$C$45,'Dockage Schedule'!$M$44,'Yield &amp; Quality'!L41&lt;'Dockage Schedule'!$C$46,'Dockage Schedule'!$M$45,'Yield &amp; Quality'!L41&lt;'Dockage Schedule'!$C$47,'Dockage Schedule'!$M$46,'Yield &amp; Quality'!L41&lt;'Dockage Schedule'!$C$48,'Dockage Schedule'!$M$47,'Yield &amp; Quality'!L41&lt;'Dockage Schedule'!$C$49,'Dockage Schedule'!M71,'Yield &amp; Quality'!L41&gt;='Dockage Schedule'!$C$49,'Dockage Schedule'!$M$49)</f>
        <v>0</v>
      </c>
      <c r="H46" cm="1">
        <f t="array" ref="H46">_xlfn.IFS('Yield &amp; Quality'!M41&lt;'Dockage Schedule'!$C$29,0,'Yield &amp; Quality'!M41&lt;'Dockage Schedule'!$C$30,'Dockage Schedule'!$M$29,'Yield &amp; Quality'!M41&lt;'Dockage Schedule'!$C$31,'Dockage Schedule'!$M$30,'Yield &amp; Quality'!M41&lt;'Dockage Schedule'!$C$32,'Dockage Schedule'!$M$31,'Yield &amp; Quality'!M41&lt;'Dockage Schedule'!$C$33,'Dockage Schedule'!$M$32,'Yield &amp; Quality'!M41&lt;'Dockage Schedule'!$C$34,'Dockage Schedule'!$M$33,'Yield &amp; Quality'!M41&lt;'Dockage Schedule'!$C$35,'Dockage Schedule'!$M$34,'Yield &amp; Quality'!M41&lt;'Dockage Schedule'!$C$36,'Dockage Schedule'!$M$35,'Yield &amp; Quality'!M41&lt;'Dockage Schedule'!$C$37,'Dockage Schedule'!$M$36,'Yield &amp; Quality'!M41&lt;'Dockage Schedule'!$C$38,'Dockage Schedule'!$M$37,'Yield &amp; Quality'!M41&lt;'Dockage Schedule'!$C$39,'Dockage Schedule'!$M$38,'Yield &amp; Quality'!M41&lt;'Dockage Schedule'!$C$40,'Dockage Schedule'!$M$39,'Yield &amp; Quality'!M41&lt;'Dockage Schedule'!$C$41,'Dockage Schedule'!$M$40,'Yield &amp; Quality'!M41&lt;'Dockage Schedule'!$C$42,'Dockage Schedule'!$M$41,'Yield &amp; Quality'!M41&lt;'Dockage Schedule'!$C$43,'Dockage Schedule'!$M$42,'Yield &amp; Quality'!M41&lt;'Dockage Schedule'!$C$44,'Dockage Schedule'!$M$43,'Yield &amp; Quality'!M41&lt;'Dockage Schedule'!$C$45,'Dockage Schedule'!$M$44,'Yield &amp; Quality'!M41&lt;'Dockage Schedule'!$C$46,'Dockage Schedule'!$M$45,'Yield &amp; Quality'!M41&lt;'Dockage Schedule'!$C$47,'Dockage Schedule'!$M$46,'Yield &amp; Quality'!M41&lt;'Dockage Schedule'!$C$48,'Dockage Schedule'!$M$47,'Yield &amp; Quality'!M41&lt;'Dockage Schedule'!$C$49,'Dockage Schedule'!N71,'Yield &amp; Quality'!M41&gt;='Dockage Schedule'!$C$49,'Dockage Schedule'!$M$49)</f>
        <v>0</v>
      </c>
      <c r="I46" cm="1">
        <f t="array" ref="I46">_xlfn.IFS('Yield &amp; Quality'!N41&lt;'Dockage Schedule'!$C$29,0,'Yield &amp; Quality'!N41&lt;'Dockage Schedule'!$C$30,'Dockage Schedule'!$M$29,'Yield &amp; Quality'!N41&lt;'Dockage Schedule'!$C$31,'Dockage Schedule'!$M$30,'Yield &amp; Quality'!N41&lt;'Dockage Schedule'!$C$32,'Dockage Schedule'!$M$31,'Yield &amp; Quality'!N41&lt;'Dockage Schedule'!$C$33,'Dockage Schedule'!$M$32,'Yield &amp; Quality'!N41&lt;'Dockage Schedule'!$C$34,'Dockage Schedule'!$M$33,'Yield &amp; Quality'!N41&lt;'Dockage Schedule'!$C$35,'Dockage Schedule'!$M$34,'Yield &amp; Quality'!N41&lt;'Dockage Schedule'!$C$36,'Dockage Schedule'!$M$35,'Yield &amp; Quality'!N41&lt;'Dockage Schedule'!$C$37,'Dockage Schedule'!$M$36,'Yield &amp; Quality'!N41&lt;'Dockage Schedule'!$C$38,'Dockage Schedule'!$M$37,'Yield &amp; Quality'!N41&lt;'Dockage Schedule'!$C$39,'Dockage Schedule'!$M$38,'Yield &amp; Quality'!N41&lt;'Dockage Schedule'!$C$40,'Dockage Schedule'!$M$39,'Yield &amp; Quality'!N41&lt;'Dockage Schedule'!$C$41,'Dockage Schedule'!$M$40,'Yield &amp; Quality'!N41&lt;'Dockage Schedule'!$C$42,'Dockage Schedule'!$M$41,'Yield &amp; Quality'!N41&lt;'Dockage Schedule'!$C$43,'Dockage Schedule'!$M$42,'Yield &amp; Quality'!N41&lt;'Dockage Schedule'!$C$44,'Dockage Schedule'!$M$43,'Yield &amp; Quality'!N41&lt;'Dockage Schedule'!$C$45,'Dockage Schedule'!$M$44,'Yield &amp; Quality'!N41&lt;'Dockage Schedule'!$C$46,'Dockage Schedule'!$M$45,'Yield &amp; Quality'!N41&lt;'Dockage Schedule'!$C$47,'Dockage Schedule'!$M$46,'Yield &amp; Quality'!N41&lt;'Dockage Schedule'!$C$48,'Dockage Schedule'!$M$47,'Yield &amp; Quality'!N41&lt;'Dockage Schedule'!$C$49,'Dockage Schedule'!O71,'Yield &amp; Quality'!N41&gt;='Dockage Schedule'!$C$49,'Dockage Schedule'!$M$49)</f>
        <v>0</v>
      </c>
      <c r="J46" s="62" cm="1">
        <f t="array" ref="J46">_xlfn.IFS('Yield &amp; Quality'!O41&lt;'Dockage Schedule'!$C$29,0,'Yield &amp; Quality'!O41&lt;'Dockage Schedule'!$C$30,'Dockage Schedule'!$M$29,'Yield &amp; Quality'!O41&lt;'Dockage Schedule'!$C$31,'Dockage Schedule'!$M$30,'Yield &amp; Quality'!O41&lt;'Dockage Schedule'!$C$32,'Dockage Schedule'!$M$31,'Yield &amp; Quality'!O41&lt;'Dockage Schedule'!$C$33,'Dockage Schedule'!$M$32,'Yield &amp; Quality'!O41&lt;'Dockage Schedule'!$C$34,'Dockage Schedule'!$M$33,'Yield &amp; Quality'!O41&lt;'Dockage Schedule'!$C$35,'Dockage Schedule'!$M$34,'Yield &amp; Quality'!O41&lt;'Dockage Schedule'!$C$36,'Dockage Schedule'!$M$35,'Yield &amp; Quality'!O41&lt;'Dockage Schedule'!$C$37,'Dockage Schedule'!$M$36,'Yield &amp; Quality'!O41&lt;'Dockage Schedule'!$C$38,'Dockage Schedule'!$M$37,'Yield &amp; Quality'!O41&lt;'Dockage Schedule'!$C$39,'Dockage Schedule'!$M$38,'Yield &amp; Quality'!O41&lt;'Dockage Schedule'!$C$40,'Dockage Schedule'!$M$39,'Yield &amp; Quality'!O41&lt;'Dockage Schedule'!$C$41,'Dockage Schedule'!$M$40,'Yield &amp; Quality'!O41&lt;'Dockage Schedule'!$C$42,'Dockage Schedule'!$M$41,'Yield &amp; Quality'!O41&lt;'Dockage Schedule'!$C$43,'Dockage Schedule'!$M$42,'Yield &amp; Quality'!O41&lt;'Dockage Schedule'!$C$44,'Dockage Schedule'!$M$43,'Yield &amp; Quality'!O41&lt;'Dockage Schedule'!$C$45,'Dockage Schedule'!$M$44,'Yield &amp; Quality'!O41&lt;'Dockage Schedule'!$C$46,'Dockage Schedule'!$M$45,'Yield &amp; Quality'!O41&lt;'Dockage Schedule'!$C$47,'Dockage Schedule'!$M$46,'Yield &amp; Quality'!O41&lt;'Dockage Schedule'!$C$48,'Dockage Schedule'!$M$47,'Yield &amp; Quality'!O41&lt;'Dockage Schedule'!$C$49,'Dockage Schedule'!P71,'Yield &amp; Quality'!O41&gt;='Dockage Schedule'!$C$49,'Dockage Schedule'!$M$49)</f>
        <v>0</v>
      </c>
      <c r="L46" s="67" cm="1">
        <f t="array" ref="L46">_xlfn.IFS('Yield &amp; Quality'!Q41&gt;='Dockage Schedule'!$P$4,'Dockage Schedule'!$AA$4,'Yield &amp; Quality'!Q41&gt;='Dockage Schedule'!$P$5,'Dockage Schedule'!$AA$5,'Yield &amp; Quality'!Q41&gt;='Dockage Schedule'!$P$6,'Dockage Schedule'!$AA$6,'Yield &amp; Quality'!Q41&gt;='Dockage Schedule'!$P$7,'Dockage Schedule'!$AA$7,'Yield &amp; Quality'!Q41&gt;='Dockage Schedule'!$P$8,'Dockage Schedule'!$AA$8,'Yield &amp; Quality'!Q41&gt;='Dockage Schedule'!$P$9,'Dockage Schedule'!$AA$9,'Yield &amp; Quality'!Q41&gt;='Dockage Schedule'!$P$10,'Dockage Schedule'!$AA$10,'Yield &amp; Quality'!Q41&gt;='Dockage Schedule'!$P$11,'Dockage Schedule'!$AA$11,'Yield &amp; Quality'!Q41&gt;='Dockage Schedule'!$P$12,'Dockage Schedule'!$AA$12,'Yield &amp; Quality'!Q41&gt;='Dockage Schedule'!$P$13,'Dockage Schedule'!$AA$13,'Yield &amp; Quality'!Q41&gt;='Dockage Schedule'!$P$14,'Dockage Schedule'!$AA$14,'Yield &amp; Quality'!Q41&gt;='Dockage Schedule'!$P$15,'Dockage Schedule'!$AA$15,'Yield &amp; Quality'!Q41&gt;='Dockage Schedule'!$P$16,'Dockage Schedule'!$AA$16,'Yield &amp; Quality'!Q41&gt;='Dockage Schedule'!$P$17,'Dockage Schedule'!$AA$17,'Yield &amp; Quality'!Q41&gt;='Dockage Schedule'!$P$18,'Dockage Schedule'!$AA$18,'Yield &amp; Quality'!Q41&gt;='Dockage Schedule'!$P$19,'Dockage Schedule'!$AA$19,'Yield &amp; Quality'!Q41&gt;='Dockage Schedule'!$P$20,'Dockage Schedule'!$AA$20,'Yield &amp; Quality'!Q41&gt;='Dockage Schedule'!$P$21,'Dockage Schedule'!$AA$21,'Yield &amp; Quality'!Q41&gt;='Dockage Schedule'!$P$22,'Dockage Schedule'!$AA$22,'Yield &amp; Quality'!Q41&gt;='Dockage Schedule'!$P$23,'Dockage Schedule'!$AA$23,'Yield &amp; Quality'!Q41&gt;='Dockage Schedule'!$P$24,'Dockage Schedule'!$AA$24,'Yield &amp; Quality'!Q41&gt;='Dockage Schedule'!$P$25,'Dockage Schedule'!$AA$25,'Yield &amp; Quality'!Q41&gt;='Dockage Schedule'!$P$26,'Dockage Schedule'!$AA$26,'Yield &amp; Quality'!Q41&gt;='Dockage Schedule'!$P$27,'Dockage Schedule'!$AA$27,'Yield &amp; Quality'!Q41&lt;'Dockage Schedule'!$P$27,'Dockage Schedule'!$AA$27)+_xlfn.IFS('Yield &amp; Quality'!V41&lt;'Dockage Schedule'!$AD$4,'Dockage Schedule'!$AN$3,'Yield &amp; Quality'!V41&lt;'Dockage Schedule'!$AD$5,'Dockage Schedule'!$AN$4,'Yield &amp; Quality'!V41&lt;'Dockage Schedule'!$AD$6,'Dockage Schedule'!$AN$5,'Yield &amp; Quality'!V41&lt;'Dockage Schedule'!$AD$7,'Dockage Schedule'!$AN$6,'Yield &amp; Quality'!V41&lt;'Dockage Schedule'!$AD$8,'Dockage Schedule'!$AN$7,'Yield &amp; Quality'!V41&lt;'Dockage Schedule'!$AD$9,'Dockage Schedule'!$AN$8,'Yield &amp; Quality'!V41&lt;'Dockage Schedule'!$AD$10,'Dockage Schedule'!$AN$9,'Yield &amp; Quality'!V41&lt;'Dockage Schedule'!$AD$11,'Dockage Schedule'!$AN$10,'Yield &amp; Quality'!V41&lt;'Dockage Schedule'!$AD$12,'Dockage Schedule'!$AN$11,'Yield &amp; Quality'!V41&lt;'Dockage Schedule'!$AD$13,'Dockage Schedule'!$AN$12,'Yield &amp; Quality'!V41&lt;'Dockage Schedule'!$AD$14,'Dockage Schedule'!$AN$13,'Yield &amp; Quality'!V41&lt;'Dockage Schedule'!$AD$15,'Dockage Schedule'!$AN$14,'Yield &amp; Quality'!V41&lt;'Dockage Schedule'!$AD$16,'Dockage Schedule'!$AN$15,'Yield &amp; Quality'!V41&lt;'Dockage Schedule'!$AD$17,'Dockage Schedule'!$AN$16,'Yield &amp; Quality'!V41&lt;'Dockage Schedule'!$AD$18,'Dockage Schedule'!$AN$17,'Yield &amp; Quality'!V41&lt;'Dockage Schedule'!$AD$19,'Dockage Schedule'!$AN$18,'Yield &amp; Quality'!V41&lt;'Dockage Schedule'!$AD$20,'Dockage Schedule'!$AN$19,'Yield &amp; Quality'!V41&lt;'Dockage Schedule'!$AD$21,'Dockage Schedule'!$AN$20,'Yield &amp; Quality'!V41&lt;'Dockage Schedule'!$AD$21,'Dockage Schedule'!$AN$22,'Yield &amp; Quality'!V41&lt;'Dockage Schedule'!$AD$22,'Dockage Schedule'!$AN$23,'Yield &amp; Quality'!V41&lt;'Dockage Schedule'!$AD$24,'Dockage Schedule'!$AN$24,'Yield &amp; Quality'!V41&lt;'Dockage Schedule'!$AD$25,'Dockage Schedule'!$AN$24,'Yield &amp; Quality'!V41&gt;='Dockage Schedule'!$AD$25,-500)-_xlfn.IFS('Yield &amp; Quality'!L41&lt;'Dockage Schedule'!$C$4,0,'Yield &amp; Quality'!L41&lt;'Dockage Schedule'!$C$5,'Dockage Schedule'!$M$4,'Yield &amp; Quality'!L41&lt;'Dockage Schedule'!$C$6,'Dockage Schedule'!$M$5,'Yield &amp; Quality'!L41&lt;'Dockage Schedule'!$C$6,'Dockage Schedule'!$M$7,'Yield &amp; Quality'!L41&lt;'Dockage Schedule'!$C$7,'Dockage Schedule'!$M$8,'Yield &amp; Quality'!L41&lt;'Dockage Schedule'!$C$8,'Dockage Schedule'!$M$9,'Yield &amp; Quality'!L41&lt;'Dockage Schedule'!$C$10,'Dockage Schedule'!$M$9,'Yield &amp; Quality'!L41&lt;'Dockage Schedule'!$C$10,'Dockage Schedule'!$M$11,'Yield &amp; Quality'!L41&lt;'Dockage Schedule'!$C$12,'Dockage Schedule'!$M$11,'Yield &amp; Quality'!L41&lt;'Dockage Schedule'!$C$13,'Dockage Schedule'!$M$12,'Yield &amp; Quality'!L41&lt;'Dockage Schedule'!$C$14,'Dockage Schedule'!$M$13,'Yield &amp; Quality'!L41&lt;'Dockage Schedule'!$C$15,'Dockage Schedule'!$M$14,'Yield &amp; Quality'!L41&lt;'Dockage Schedule'!$C$16,'Dockage Schedule'!$M$15,'Yield &amp; Quality'!L41&lt;'Dockage Schedule'!$C$17,'Dockage Schedule'!$M$16,'Yield &amp; Quality'!L41&lt;'Dockage Schedule'!$C$18,'Dockage Schedule'!$M$17,'Yield &amp; Quality'!L41&lt;'Dockage Schedule'!$C$19,'Dockage Schedule'!$M$18,'Yield &amp; Quality'!L41&lt;'Dockage Schedule'!$C$20,'Dockage Schedule'!$M$19,'Yield &amp; Quality'!L41&lt;'Dockage Schedule'!$C$21,'Dockage Schedule'!$M$20,'Yield &amp; Quality'!L41&lt;'Dockage Schedule'!$C$22,'Dockage Schedule'!$M$21,'Yield &amp; Quality'!L41&lt;'Dockage Schedule'!$C$23,'Dockage Schedule'!$M$22,'Yield &amp; Quality'!L41&lt;'Dockage Schedule'!$C$24,'Dockage Schedule'!$M$23,'Yield &amp; Quality'!L41&gt;='Dockage Schedule'!C47,'Dockage Schedule'!M47)</f>
        <v>-1.29</v>
      </c>
      <c r="M46" s="29" cm="1">
        <f t="array" ref="M46">_xlfn.IFS('Yield &amp; Quality'!R41&gt;='Dockage Schedule'!$P$4,'Dockage Schedule'!$AA$4,'Yield &amp; Quality'!R41&gt;='Dockage Schedule'!$P$5,'Dockage Schedule'!$AA$5,'Yield &amp; Quality'!R41&gt;='Dockage Schedule'!$P$6,'Dockage Schedule'!$AA$6,'Yield &amp; Quality'!R41&gt;='Dockage Schedule'!$P$7,'Dockage Schedule'!$AA$7,'Yield &amp; Quality'!R41&gt;='Dockage Schedule'!$P$8,'Dockage Schedule'!$AA$8,'Yield &amp; Quality'!R41&gt;='Dockage Schedule'!$P$9,'Dockage Schedule'!$AA$9,'Yield &amp; Quality'!R41&gt;='Dockage Schedule'!$P$10,'Dockage Schedule'!$AA$10,'Yield &amp; Quality'!R41&gt;='Dockage Schedule'!$P$11,'Dockage Schedule'!$AA$11,'Yield &amp; Quality'!R41&gt;='Dockage Schedule'!$P$12,'Dockage Schedule'!$AA$12,'Yield &amp; Quality'!R41&gt;='Dockage Schedule'!$P$13,'Dockage Schedule'!$AA$13,'Yield &amp; Quality'!R41&gt;='Dockage Schedule'!$P$14,'Dockage Schedule'!$AA$14,'Yield &amp; Quality'!R41&gt;='Dockage Schedule'!$P$15,'Dockage Schedule'!$AA$15,'Yield &amp; Quality'!R41&gt;='Dockage Schedule'!$P$16,'Dockage Schedule'!$AA$16,'Yield &amp; Quality'!R41&gt;='Dockage Schedule'!$P$17,'Dockage Schedule'!$AA$17,'Yield &amp; Quality'!R41&gt;='Dockage Schedule'!$P$18,'Dockage Schedule'!$AA$18,'Yield &amp; Quality'!R41&gt;='Dockage Schedule'!$P$19,'Dockage Schedule'!$AA$19,'Yield &amp; Quality'!R41&gt;='Dockage Schedule'!$P$20,'Dockage Schedule'!$AA$20,'Yield &amp; Quality'!R41&gt;='Dockage Schedule'!$P$21,'Dockage Schedule'!$AA$21,'Yield &amp; Quality'!R41&gt;='Dockage Schedule'!$P$22,'Dockage Schedule'!$AA$22,'Yield &amp; Quality'!R41&gt;='Dockage Schedule'!$P$23,'Dockage Schedule'!$AA$23,'Yield &amp; Quality'!R41&gt;='Dockage Schedule'!$P$24,'Dockage Schedule'!$AA$24,'Yield &amp; Quality'!R41&gt;='Dockage Schedule'!$P$25,'Dockage Schedule'!$AA$25,'Yield &amp; Quality'!R41&gt;='Dockage Schedule'!$P$26,'Dockage Schedule'!$AA$26,'Yield &amp; Quality'!R41&gt;='Dockage Schedule'!$P$27,'Dockage Schedule'!$AA$27,'Yield &amp; Quality'!R41&lt;'Dockage Schedule'!$P$27,'Dockage Schedule'!$AA$27)+_xlfn.IFS('Yield &amp; Quality'!W41&lt;'Dockage Schedule'!$AD$4,'Dockage Schedule'!$AN$3,'Yield &amp; Quality'!W41&lt;'Dockage Schedule'!$AD$5,'Dockage Schedule'!$AN$4,'Yield &amp; Quality'!W41&lt;'Dockage Schedule'!$AD$6,'Dockage Schedule'!$AN$5,'Yield &amp; Quality'!W41&lt;'Dockage Schedule'!$AD$7,'Dockage Schedule'!$AN$6,'Yield &amp; Quality'!W41&lt;'Dockage Schedule'!$AD$8,'Dockage Schedule'!$AN$7,'Yield &amp; Quality'!W41&lt;'Dockage Schedule'!$AD$9,'Dockage Schedule'!$AN$8,'Yield &amp; Quality'!W41&lt;'Dockage Schedule'!$AD$10,'Dockage Schedule'!$AN$9,'Yield &amp; Quality'!W41&lt;'Dockage Schedule'!$AD$11,'Dockage Schedule'!$AN$10,'Yield &amp; Quality'!W41&lt;'Dockage Schedule'!$AD$12,'Dockage Schedule'!$AN$11,'Yield &amp; Quality'!W41&lt;'Dockage Schedule'!$AD$13,'Dockage Schedule'!$AN$12,'Yield &amp; Quality'!W41&lt;'Dockage Schedule'!$AD$14,'Dockage Schedule'!$AN$13,'Yield &amp; Quality'!W41&lt;'Dockage Schedule'!$AD$15,'Dockage Schedule'!$AN$14,'Yield &amp; Quality'!W41&lt;'Dockage Schedule'!$AD$16,'Dockage Schedule'!$AN$15,'Yield &amp; Quality'!W41&lt;'Dockage Schedule'!$AD$17,'Dockage Schedule'!$AN$16,'Yield &amp; Quality'!W41&lt;'Dockage Schedule'!$AD$18,'Dockage Schedule'!$AN$17,'Yield &amp; Quality'!W41&lt;'Dockage Schedule'!$AD$19,'Dockage Schedule'!$AN$18,'Yield &amp; Quality'!W41&lt;'Dockage Schedule'!$AD$20,'Dockage Schedule'!$AN$19,'Yield &amp; Quality'!W41&lt;'Dockage Schedule'!$AD$21,'Dockage Schedule'!$AN$20,'Yield &amp; Quality'!W41&lt;'Dockage Schedule'!$AD$21,'Dockage Schedule'!$AN$22,'Yield &amp; Quality'!W41&lt;'Dockage Schedule'!$AD$22,'Dockage Schedule'!$AN$23,'Yield &amp; Quality'!W41&lt;'Dockage Schedule'!$AD$24,'Dockage Schedule'!$AN$24,'Yield &amp; Quality'!W41&lt;'Dockage Schedule'!$AD$25,'Dockage Schedule'!$AN$24,'Yield &amp; Quality'!W41&gt;='Dockage Schedule'!$AD$25,-500)-_xlfn.IFS('Yield &amp; Quality'!M41&lt;'Dockage Schedule'!$C$4,0,'Yield &amp; Quality'!M41&lt;'Dockage Schedule'!$C$5,'Dockage Schedule'!$M$4,'Yield &amp; Quality'!M41&lt;'Dockage Schedule'!$C$6,'Dockage Schedule'!$M$5,'Yield &amp; Quality'!M41&lt;'Dockage Schedule'!$C$6,'Dockage Schedule'!$M$7,'Yield &amp; Quality'!M41&lt;'Dockage Schedule'!$C$7,'Dockage Schedule'!$M$8,'Yield &amp; Quality'!M41&lt;'Dockage Schedule'!$C$8,'Dockage Schedule'!$M$9,'Yield &amp; Quality'!M41&lt;'Dockage Schedule'!$C$10,'Dockage Schedule'!$M$9,'Yield &amp; Quality'!M41&lt;'Dockage Schedule'!$C$10,'Dockage Schedule'!$M$11,'Yield &amp; Quality'!M41&lt;'Dockage Schedule'!$C$12,'Dockage Schedule'!$M$11,'Yield &amp; Quality'!M41&lt;'Dockage Schedule'!$C$13,'Dockage Schedule'!$M$12,'Yield &amp; Quality'!M41&lt;'Dockage Schedule'!$C$14,'Dockage Schedule'!$M$13,'Yield &amp; Quality'!M41&lt;'Dockage Schedule'!$C$15,'Dockage Schedule'!$M$14,'Yield &amp; Quality'!M41&lt;'Dockage Schedule'!$C$16,'Dockage Schedule'!$M$15,'Yield &amp; Quality'!M41&lt;'Dockage Schedule'!$C$17,'Dockage Schedule'!$M$16,'Yield &amp; Quality'!M41&lt;'Dockage Schedule'!$C$18,'Dockage Schedule'!$M$17,'Yield &amp; Quality'!M41&lt;'Dockage Schedule'!$C$19,'Dockage Schedule'!$M$18,'Yield &amp; Quality'!M41&lt;'Dockage Schedule'!$C$20,'Dockage Schedule'!$M$19,'Yield &amp; Quality'!M41&lt;'Dockage Schedule'!$C$21,'Dockage Schedule'!$M$20,'Yield &amp; Quality'!M41&lt;'Dockage Schedule'!$C$22,'Dockage Schedule'!$M$21,'Yield &amp; Quality'!M41&lt;'Dockage Schedule'!$C$23,'Dockage Schedule'!$M$22,'Yield &amp; Quality'!M41&lt;'Dockage Schedule'!$C$24,'Dockage Schedule'!$M$23,'Yield &amp; Quality'!M41&gt;='Dockage Schedule'!D47,'Dockage Schedule'!N47)</f>
        <v>-0.06</v>
      </c>
      <c r="N46" s="29" cm="1">
        <f t="array" ref="N46">_xlfn.IFS('Yield &amp; Quality'!S41&gt;='Dockage Schedule'!$P$4,'Dockage Schedule'!$AA$4,'Yield &amp; Quality'!S41&gt;='Dockage Schedule'!$P$5,'Dockage Schedule'!$AA$5,'Yield &amp; Quality'!S41&gt;='Dockage Schedule'!$P$6,'Dockage Schedule'!$AA$6,'Yield &amp; Quality'!S41&gt;='Dockage Schedule'!$P$7,'Dockage Schedule'!$AA$7,'Yield &amp; Quality'!S41&gt;='Dockage Schedule'!$P$8,'Dockage Schedule'!$AA$8,'Yield &amp; Quality'!S41&gt;='Dockage Schedule'!$P$9,'Dockage Schedule'!$AA$9,'Yield &amp; Quality'!S41&gt;='Dockage Schedule'!$P$10,'Dockage Schedule'!$AA$10,'Yield &amp; Quality'!S41&gt;='Dockage Schedule'!$P$11,'Dockage Schedule'!$AA$11,'Yield &amp; Quality'!S41&gt;='Dockage Schedule'!$P$12,'Dockage Schedule'!$AA$12,'Yield &amp; Quality'!S41&gt;='Dockage Schedule'!$P$13,'Dockage Schedule'!$AA$13,'Yield &amp; Quality'!S41&gt;='Dockage Schedule'!$P$14,'Dockage Schedule'!$AA$14,'Yield &amp; Quality'!S41&gt;='Dockage Schedule'!$P$15,'Dockage Schedule'!$AA$15,'Yield &amp; Quality'!S41&gt;='Dockage Schedule'!$P$16,'Dockage Schedule'!$AA$16,'Yield &amp; Quality'!S41&gt;='Dockage Schedule'!$P$17,'Dockage Schedule'!$AA$17,'Yield &amp; Quality'!S41&gt;='Dockage Schedule'!$P$18,'Dockage Schedule'!$AA$18,'Yield &amp; Quality'!S41&gt;='Dockage Schedule'!$P$19,'Dockage Schedule'!$AA$19,'Yield &amp; Quality'!S41&gt;='Dockage Schedule'!$P$20,'Dockage Schedule'!$AA$20,'Yield &amp; Quality'!S41&gt;='Dockage Schedule'!$P$21,'Dockage Schedule'!$AA$21,'Yield &amp; Quality'!S41&gt;='Dockage Schedule'!$P$22,'Dockage Schedule'!$AA$22,'Yield &amp; Quality'!S41&gt;='Dockage Schedule'!$P$23,'Dockage Schedule'!$AA$23,'Yield &amp; Quality'!S41&gt;='Dockage Schedule'!$P$24,'Dockage Schedule'!$AA$24,'Yield &amp; Quality'!S41&gt;='Dockage Schedule'!$P$25,'Dockage Schedule'!$AA$25,'Yield &amp; Quality'!S41&gt;='Dockage Schedule'!$P$26,'Dockage Schedule'!$AA$26,'Yield &amp; Quality'!S41&gt;='Dockage Schedule'!$P$27,'Dockage Schedule'!$AA$27,'Yield &amp; Quality'!S41&lt;'Dockage Schedule'!$P$27,'Dockage Schedule'!$AA$27)+_xlfn.IFS('Yield &amp; Quality'!X41&lt;'Dockage Schedule'!$AD$4,'Dockage Schedule'!$AN$3,'Yield &amp; Quality'!X41&lt;'Dockage Schedule'!$AD$5,'Dockage Schedule'!$AN$4,'Yield &amp; Quality'!X41&lt;'Dockage Schedule'!$AD$6,'Dockage Schedule'!$AN$5,'Yield &amp; Quality'!X41&lt;'Dockage Schedule'!$AD$7,'Dockage Schedule'!$AN$6,'Yield &amp; Quality'!X41&lt;'Dockage Schedule'!$AD$8,'Dockage Schedule'!$AN$7,'Yield &amp; Quality'!X41&lt;'Dockage Schedule'!$AD$9,'Dockage Schedule'!$AN$8,'Yield &amp; Quality'!X41&lt;'Dockage Schedule'!$AD$10,'Dockage Schedule'!$AN$9,'Yield &amp; Quality'!X41&lt;'Dockage Schedule'!$AD$11,'Dockage Schedule'!$AN$10,'Yield &amp; Quality'!X41&lt;'Dockage Schedule'!$AD$12,'Dockage Schedule'!$AN$11,'Yield &amp; Quality'!X41&lt;'Dockage Schedule'!$AD$13,'Dockage Schedule'!$AN$12,'Yield &amp; Quality'!X41&lt;'Dockage Schedule'!$AD$14,'Dockage Schedule'!$AN$13,'Yield &amp; Quality'!X41&lt;'Dockage Schedule'!$AD$15,'Dockage Schedule'!$AN$14,'Yield &amp; Quality'!X41&lt;'Dockage Schedule'!$AD$16,'Dockage Schedule'!$AN$15,'Yield &amp; Quality'!X41&lt;'Dockage Schedule'!$AD$17,'Dockage Schedule'!$AN$16,'Yield &amp; Quality'!X41&lt;'Dockage Schedule'!$AD$18,'Dockage Schedule'!$AN$17,'Yield &amp; Quality'!X41&lt;'Dockage Schedule'!$AD$19,'Dockage Schedule'!$AN$18,'Yield &amp; Quality'!X41&lt;'Dockage Schedule'!$AD$20,'Dockage Schedule'!$AN$19,'Yield &amp; Quality'!X41&lt;'Dockage Schedule'!$AD$21,'Dockage Schedule'!$AN$20,'Yield &amp; Quality'!X41&lt;'Dockage Schedule'!$AD$21,'Dockage Schedule'!$AN$22,'Yield &amp; Quality'!X41&lt;'Dockage Schedule'!$AD$22,'Dockage Schedule'!$AN$23,'Yield &amp; Quality'!X41&lt;'Dockage Schedule'!$AD$24,'Dockage Schedule'!$AN$24,'Yield &amp; Quality'!X41&lt;'Dockage Schedule'!$AD$25,'Dockage Schedule'!$AN$24,'Yield &amp; Quality'!X41&gt;='Dockage Schedule'!$AD$25,-500)-_xlfn.IFS('Yield &amp; Quality'!N41&lt;'Dockage Schedule'!$C$4,0,'Yield &amp; Quality'!N41&lt;'Dockage Schedule'!$C$5,'Dockage Schedule'!$M$4,'Yield &amp; Quality'!N41&lt;'Dockage Schedule'!$C$6,'Dockage Schedule'!$M$5,'Yield &amp; Quality'!N41&lt;'Dockage Schedule'!$C$6,'Dockage Schedule'!$M$7,'Yield &amp; Quality'!N41&lt;'Dockage Schedule'!$C$7,'Dockage Schedule'!$M$8,'Yield &amp; Quality'!N41&lt;'Dockage Schedule'!$C$8,'Dockage Schedule'!$M$9,'Yield &amp; Quality'!N41&lt;'Dockage Schedule'!$C$10,'Dockage Schedule'!$M$9,'Yield &amp; Quality'!N41&lt;'Dockage Schedule'!$C$10,'Dockage Schedule'!$M$11,'Yield &amp; Quality'!N41&lt;'Dockage Schedule'!$C$12,'Dockage Schedule'!$M$11,'Yield &amp; Quality'!N41&lt;'Dockage Schedule'!$C$13,'Dockage Schedule'!$M$12,'Yield &amp; Quality'!N41&lt;'Dockage Schedule'!$C$14,'Dockage Schedule'!$M$13,'Yield &amp; Quality'!N41&lt;'Dockage Schedule'!$C$15,'Dockage Schedule'!$M$14,'Yield &amp; Quality'!N41&lt;'Dockage Schedule'!$C$16,'Dockage Schedule'!$M$15,'Yield &amp; Quality'!N41&lt;'Dockage Schedule'!$C$17,'Dockage Schedule'!$M$16,'Yield &amp; Quality'!N41&lt;'Dockage Schedule'!$C$18,'Dockage Schedule'!$M$17,'Yield &amp; Quality'!N41&lt;'Dockage Schedule'!$C$19,'Dockage Schedule'!$M$18,'Yield &amp; Quality'!N41&lt;'Dockage Schedule'!$C$20,'Dockage Schedule'!$M$19,'Yield &amp; Quality'!N41&lt;'Dockage Schedule'!$C$21,'Dockage Schedule'!$M$20,'Yield &amp; Quality'!N41&lt;'Dockage Schedule'!$C$22,'Dockage Schedule'!$M$21,'Yield &amp; Quality'!N41&lt;'Dockage Schedule'!$C$23,'Dockage Schedule'!$M$22,'Yield &amp; Quality'!N41&lt;'Dockage Schedule'!$C$24,'Dockage Schedule'!$M$23,'Yield &amp; Quality'!N41&gt;='Dockage Schedule'!E47,'Dockage Schedule'!O47)</f>
        <v>-0.03</v>
      </c>
      <c r="O46" s="68" cm="1">
        <f t="array" ref="O46">_xlfn.IFS('Yield &amp; Quality'!T41&gt;='Dockage Schedule'!$P$4,'Dockage Schedule'!$AA$4,'Yield &amp; Quality'!T41&gt;='Dockage Schedule'!$P$5,'Dockage Schedule'!$AA$5,'Yield &amp; Quality'!T41&gt;='Dockage Schedule'!$P$6,'Dockage Schedule'!$AA$6,'Yield &amp; Quality'!T41&gt;='Dockage Schedule'!$P$7,'Dockage Schedule'!$AA$7,'Yield &amp; Quality'!T41&gt;='Dockage Schedule'!$P$8,'Dockage Schedule'!$AA$8,'Yield &amp; Quality'!T41&gt;='Dockage Schedule'!$P$9,'Dockage Schedule'!$AA$9,'Yield &amp; Quality'!T41&gt;='Dockage Schedule'!$P$10,'Dockage Schedule'!$AA$10,'Yield &amp; Quality'!T41&gt;='Dockage Schedule'!$P$11,'Dockage Schedule'!$AA$11,'Yield &amp; Quality'!T41&gt;='Dockage Schedule'!$P$12,'Dockage Schedule'!$AA$12,'Yield &amp; Quality'!T41&gt;='Dockage Schedule'!$P$13,'Dockage Schedule'!$AA$13,'Yield &amp; Quality'!T41&gt;='Dockage Schedule'!$P$14,'Dockage Schedule'!$AA$14,'Yield &amp; Quality'!T41&gt;='Dockage Schedule'!$P$15,'Dockage Schedule'!$AA$15,'Yield &amp; Quality'!T41&gt;='Dockage Schedule'!$P$16,'Dockage Schedule'!$AA$16,'Yield &amp; Quality'!T41&gt;='Dockage Schedule'!$P$17,'Dockage Schedule'!$AA$17,'Yield &amp; Quality'!T41&gt;='Dockage Schedule'!$P$18,'Dockage Schedule'!$AA$18,'Yield &amp; Quality'!T41&gt;='Dockage Schedule'!$P$19,'Dockage Schedule'!$AA$19,'Yield &amp; Quality'!T41&gt;='Dockage Schedule'!$P$20,'Dockage Schedule'!$AA$20,'Yield &amp; Quality'!T41&gt;='Dockage Schedule'!$P$21,'Dockage Schedule'!$AA$21,'Yield &amp; Quality'!T41&gt;='Dockage Schedule'!$P$22,'Dockage Schedule'!$AA$22,'Yield &amp; Quality'!T41&gt;='Dockage Schedule'!$P$23,'Dockage Schedule'!$AA$23,'Yield &amp; Quality'!T41&gt;='Dockage Schedule'!$P$24,'Dockage Schedule'!$AA$24,'Yield &amp; Quality'!T41&gt;='Dockage Schedule'!$P$25,'Dockage Schedule'!$AA$25,'Yield &amp; Quality'!T41&gt;='Dockage Schedule'!$P$26,'Dockage Schedule'!$AA$26,'Yield &amp; Quality'!T41&gt;='Dockage Schedule'!$P$27,'Dockage Schedule'!$AA$27,'Yield &amp; Quality'!T41&lt;'Dockage Schedule'!$P$27,'Dockage Schedule'!$AA$27)+_xlfn.IFS('Yield &amp; Quality'!Y41&lt;'Dockage Schedule'!$AD$4,'Dockage Schedule'!$AN$3,'Yield &amp; Quality'!Y41&lt;'Dockage Schedule'!$AD$5,'Dockage Schedule'!$AN$4,'Yield &amp; Quality'!Y41&lt;'Dockage Schedule'!$AD$6,'Dockage Schedule'!$AN$5,'Yield &amp; Quality'!Y41&lt;'Dockage Schedule'!$AD$7,'Dockage Schedule'!$AN$6,'Yield &amp; Quality'!Y41&lt;'Dockage Schedule'!$AD$8,'Dockage Schedule'!$AN$7,'Yield &amp; Quality'!Y41&lt;'Dockage Schedule'!$AD$9,'Dockage Schedule'!$AN$8,'Yield &amp; Quality'!Y41&lt;'Dockage Schedule'!$AD$10,'Dockage Schedule'!$AN$9,'Yield &amp; Quality'!Y41&lt;'Dockage Schedule'!$AD$11,'Dockage Schedule'!$AN$10,'Yield &amp; Quality'!Y41&lt;'Dockage Schedule'!$AD$12,'Dockage Schedule'!$AN$11,'Yield &amp; Quality'!Y41&lt;'Dockage Schedule'!$AD$13,'Dockage Schedule'!$AN$12,'Yield &amp; Quality'!Y41&lt;'Dockage Schedule'!$AD$14,'Dockage Schedule'!$AN$13,'Yield &amp; Quality'!Y41&lt;'Dockage Schedule'!$AD$15,'Dockage Schedule'!$AN$14,'Yield &amp; Quality'!Y41&lt;'Dockage Schedule'!$AD$16,'Dockage Schedule'!$AN$15,'Yield &amp; Quality'!Y41&lt;'Dockage Schedule'!$AD$17,'Dockage Schedule'!$AN$16,'Yield &amp; Quality'!Y41&lt;'Dockage Schedule'!$AD$18,'Dockage Schedule'!$AN$17,'Yield &amp; Quality'!Y41&lt;'Dockage Schedule'!$AD$19,'Dockage Schedule'!$AN$18,'Yield &amp; Quality'!Y41&lt;'Dockage Schedule'!$AD$20,'Dockage Schedule'!$AN$19,'Yield &amp; Quality'!Y41&lt;'Dockage Schedule'!$AD$21,'Dockage Schedule'!$AN$20,'Yield &amp; Quality'!Y41&lt;'Dockage Schedule'!$AD$21,'Dockage Schedule'!$AN$22,'Yield &amp; Quality'!Y41&lt;'Dockage Schedule'!$AD$22,'Dockage Schedule'!$AN$23,'Yield &amp; Quality'!Y41&lt;'Dockage Schedule'!$AD$24,'Dockage Schedule'!$AN$24,'Yield &amp; Quality'!Y41&lt;'Dockage Schedule'!$AD$25,'Dockage Schedule'!$AN$24,'Yield &amp; Quality'!Y41&gt;='Dockage Schedule'!$AD$25,-500)-_xlfn.IFS('Yield &amp; Quality'!O41&lt;'Dockage Schedule'!$C$4,0,'Yield &amp; Quality'!O41&lt;'Dockage Schedule'!$C$5,'Dockage Schedule'!$M$4,'Yield &amp; Quality'!O41&lt;'Dockage Schedule'!$C$6,'Dockage Schedule'!$M$5,'Yield &amp; Quality'!O41&lt;'Dockage Schedule'!$C$6,'Dockage Schedule'!$M$7,'Yield &amp; Quality'!O41&lt;'Dockage Schedule'!$C$7,'Dockage Schedule'!$M$8,'Yield &amp; Quality'!O41&lt;'Dockage Schedule'!$C$8,'Dockage Schedule'!$M$9,'Yield &amp; Quality'!O41&lt;'Dockage Schedule'!$C$10,'Dockage Schedule'!$M$9,'Yield &amp; Quality'!O41&lt;'Dockage Schedule'!$C$10,'Dockage Schedule'!$M$11,'Yield &amp; Quality'!O41&lt;'Dockage Schedule'!$C$12,'Dockage Schedule'!$M$11,'Yield &amp; Quality'!O41&lt;'Dockage Schedule'!$C$13,'Dockage Schedule'!$M$12,'Yield &amp; Quality'!O41&lt;'Dockage Schedule'!$C$14,'Dockage Schedule'!$M$13,'Yield &amp; Quality'!O41&lt;'Dockage Schedule'!$C$15,'Dockage Schedule'!$M$14,'Yield &amp; Quality'!O41&lt;'Dockage Schedule'!$C$16,'Dockage Schedule'!$M$15,'Yield &amp; Quality'!O41&lt;'Dockage Schedule'!$C$17,'Dockage Schedule'!$M$16,'Yield &amp; Quality'!O41&lt;'Dockage Schedule'!$C$18,'Dockage Schedule'!$M$17,'Yield &amp; Quality'!O41&lt;'Dockage Schedule'!$C$19,'Dockage Schedule'!$M$18,'Yield &amp; Quality'!O41&lt;'Dockage Schedule'!$C$20,'Dockage Schedule'!$M$19,'Yield &amp; Quality'!O41&lt;'Dockage Schedule'!$C$21,'Dockage Schedule'!$M$20,'Yield &amp; Quality'!O41&lt;'Dockage Schedule'!$C$22,'Dockage Schedule'!$M$21,'Yield &amp; Quality'!O41&lt;'Dockage Schedule'!$C$23,'Dockage Schedule'!$M$22,'Yield &amp; Quality'!O41&lt;'Dockage Schedule'!$C$24,'Dockage Schedule'!$M$23,'Yield &amp; Quality'!O41&gt;='Dockage Schedule'!F47,'Dockage Schedule'!P47)</f>
        <v>-0.03</v>
      </c>
      <c r="Q46" s="66">
        <f>(('Yield &amp; Quality'!G41*((100-'Partial Returns'!G46)/100))*($C$3+L46))+($C$4*'Yield &amp; Quality'!AA41)</f>
        <v>823.19813991003571</v>
      </c>
      <c r="R46" s="7">
        <f>(('Yield &amp; Quality'!H41*((100-'Partial Returns'!H46)/100))*($C$3+M46))+($C$4*'Yield &amp; Quality'!AB41)</f>
        <v>932.58184981200327</v>
      </c>
      <c r="S46" s="7">
        <f>(('Yield &amp; Quality'!I41*((100-'Partial Returns'!I46)/100))*($C$3+N46))+($C$4*'Yield &amp; Quality'!AC41)</f>
        <v>1147.2782329675031</v>
      </c>
      <c r="T46" s="8">
        <f>(('Yield &amp; Quality'!J41*((100-'Partial Returns'!J46)/100))*($C$3+O46))+($C$4*'Yield &amp; Quality'!AD41)</f>
        <v>893.05353816269326</v>
      </c>
      <c r="U46" s="5"/>
      <c r="V46" s="66" cm="1">
        <f t="array" ref="V46">_xlfn.IFS('Yield &amp; Quality'!B41='Treatment Costs'!$A$3,'Treatment Costs'!$K$3,'Yield &amp; Quality'!B41='Treatment Costs'!$A$4,'Treatment Costs'!$K$4,'Yield &amp; Quality'!B41='Treatment Costs'!$A$5,'Treatment Costs'!$K$5,'Yield &amp; Quality'!B41='Treatment Costs'!$A$6,'Treatment Costs'!$K$6,'Yield &amp; Quality'!B41='Treatment Costs'!$A$7,'Treatment Costs'!$K$7,'Yield &amp; Quality'!B41='Treatment Costs'!$A$8,'Treatment Costs'!$K$8,'Yield &amp; Quality'!B41='Treatment Costs'!$A$9,'Treatment Costs'!$K$9,'Yield &amp; Quality'!B41='Treatment Costs'!$A$10,'Treatment Costs'!$K$10,'Yield &amp; Quality'!B41='Treatment Costs'!$A$11,'Treatment Costs'!$K$11,'Yield &amp; Quality'!B41='Treatment Costs'!$A$12,'Treatment Costs'!$K$12,'Yield &amp; Quality'!B41='Treatment Costs'!$A$13,'Treatment Costs'!$K$13,'Yield &amp; Quality'!B41='Treatment Costs'!$A$14,'Treatment Costs'!$K$14,'Yield &amp; Quality'!B41='Treatment Costs'!$A$15,'Treatment Costs'!$K$15,'Yield &amp; Quality'!B41='Treatment Costs'!$A$16,'Treatment Costs'!$K$16)</f>
        <v>114.01785714285714</v>
      </c>
      <c r="W46" s="7" cm="1">
        <f t="array" ref="W46">_xlfn.IFS('Yield &amp; Quality'!C41='Treatment Costs'!$A$3,'Treatment Costs'!$W$3,'Yield &amp; Quality'!C41='Treatment Costs'!$A$4,'Treatment Costs'!$W$4,'Yield &amp; Quality'!C41='Treatment Costs'!$A$5,'Treatment Costs'!$W$5,'Yield &amp; Quality'!C41='Treatment Costs'!$A$6,'Treatment Costs'!$W$6,'Yield &amp; Quality'!C41='Treatment Costs'!$A$7,'Treatment Costs'!$W$7,'Yield &amp; Quality'!C41='Treatment Costs'!$A$8,'Treatment Costs'!$W$8,'Yield &amp; Quality'!C41='Treatment Costs'!$A$9,'Treatment Costs'!$W$9,'Yield &amp; Quality'!C41='Treatment Costs'!$A$10,'Treatment Costs'!$W$10,'Yield &amp; Quality'!C41='Treatment Costs'!$A$11,'Treatment Costs'!$W$11,'Yield &amp; Quality'!C41='Treatment Costs'!$A$12,'Treatment Costs'!$W$12,'Yield &amp; Quality'!C41='Treatment Costs'!$A$13,'Treatment Costs'!$W$13,'Yield &amp; Quality'!C41='Treatment Costs'!$A$14,'Treatment Costs'!$W$14,'Yield &amp; Quality'!C41='Treatment Costs'!$A$15,'Treatment Costs'!$W$15,'Yield &amp; Quality'!C41='Treatment Costs'!$A$16,'Treatment Costs'!$W$16)</f>
        <v>166.89285714285714</v>
      </c>
      <c r="X46" s="7" cm="1">
        <f t="array" ref="X46">_xlfn.IFS('Yield &amp; Quality'!D41='Treatment Costs'!$A$3,'Treatment Costs'!$K$3,'Yield &amp; Quality'!D41='Treatment Costs'!$A$4,'Treatment Costs'!$K$4,'Yield &amp; Quality'!D41='Treatment Costs'!$A$5,'Treatment Costs'!$K$5,'Yield &amp; Quality'!D41='Treatment Costs'!$A$6,'Treatment Costs'!$K$6,'Yield &amp; Quality'!D41='Treatment Costs'!$A$7,'Treatment Costs'!$K$7,'Yield &amp; Quality'!D41='Treatment Costs'!$A$8,'Treatment Costs'!$K$8,'Yield &amp; Quality'!D41='Treatment Costs'!$A$9,'Treatment Costs'!$K$9,'Yield &amp; Quality'!D41='Treatment Costs'!$A$10,'Treatment Costs'!$K$10,'Yield &amp; Quality'!D41='Treatment Costs'!$A$11,'Treatment Costs'!$K$11,'Yield &amp; Quality'!D41='Treatment Costs'!$A$12,'Treatment Costs'!$K$12,'Yield &amp; Quality'!D41='Treatment Costs'!$A$13,'Treatment Costs'!$K$13,'Yield &amp; Quality'!D41='Treatment Costs'!$A$14,'Treatment Costs'!$K$14,'Yield &amp; Quality'!D41='Treatment Costs'!$A$15,'Treatment Costs'!$K$15,'Yield &amp; Quality'!D41='Treatment Costs'!$A$16,'Treatment Costs'!$K$16)</f>
        <v>106.12410714285714</v>
      </c>
      <c r="Y46" s="8" cm="1">
        <f t="array" ref="Y46">_xlfn.IFS('Yield &amp; Quality'!E41='Treatment Costs'!$A$3,'Treatment Costs'!$W$3,'Yield &amp; Quality'!E41='Treatment Costs'!$A$4,'Treatment Costs'!$W$4,'Yield &amp; Quality'!E41='Treatment Costs'!$A$5,'Treatment Costs'!$W$5,'Yield &amp; Quality'!E41='Treatment Costs'!$A$6,'Treatment Costs'!$W$6,'Yield &amp; Quality'!E41='Treatment Costs'!$A$7,'Treatment Costs'!$W$7,'Yield &amp; Quality'!E41='Treatment Costs'!$A$8,'Treatment Costs'!$W$8,'Yield &amp; Quality'!E41='Treatment Costs'!$A$9,'Treatment Costs'!$W$9,'Yield &amp; Quality'!E41='Treatment Costs'!$A$10,'Treatment Costs'!$W$10,'Yield &amp; Quality'!E41='Treatment Costs'!$A$11,'Treatment Costs'!$W$11,'Yield &amp; Quality'!E41='Treatment Costs'!$A$12,'Treatment Costs'!$W$12,'Yield &amp; Quality'!E41='Treatment Costs'!$A$13,'Treatment Costs'!$W$13,'Yield &amp; Quality'!E41='Treatment Costs'!$A$14,'Treatment Costs'!$W$14,'Yield &amp; Quality'!E41='Treatment Costs'!$A$15,'Treatment Costs'!$W$15,'Yield &amp; Quality'!E41='Treatment Costs'!$A$16,'Treatment Costs'!$W$16)</f>
        <v>162.07767857142858</v>
      </c>
      <c r="AA46" s="66">
        <f>(('Yield &amp; Quality'!G41*((100-'Partial Returns'!G46)/100))*($C$3+L46))+($C$4*'Yield &amp; Quality'!AA41)-V46</f>
        <v>709.1802827671786</v>
      </c>
      <c r="AB46" s="7">
        <f>(('Yield &amp; Quality'!H41*((100-'Partial Returns'!H46)/100))*($C$3+M46))+($C$4*'Yield &amp; Quality'!AB41)-W46</f>
        <v>765.68899266914616</v>
      </c>
      <c r="AC46" s="7">
        <f>(('Yield &amp; Quality'!I41*((100-'Partial Returns'!I46)/100))*($C$3+N46))+($C$4*'Yield &amp; Quality'!AC41)-X46</f>
        <v>1041.1541258246459</v>
      </c>
      <c r="AD46" s="8">
        <f>(('Yield &amp; Quality'!J41*((100-'Partial Returns'!J46)/100))*($C$3+O46))+($C$4*'Yield &amp; Quality'!AD41)-Y46</f>
        <v>730.97585959126468</v>
      </c>
    </row>
    <row r="47" spans="1:30" x14ac:dyDescent="0.25">
      <c r="A47">
        <v>6.4</v>
      </c>
      <c r="B47" s="66">
        <f>($C$3*'Yield &amp; Quality'!G42)+($C$4*'Yield &amp; Quality'!AA42)</f>
        <v>885.13678585946991</v>
      </c>
      <c r="C47" s="7">
        <f>($C$3*'Yield &amp; Quality'!H42)+($C$4*'Yield &amp; Quality'!AB42)</f>
        <v>795.98196467855473</v>
      </c>
      <c r="D47" s="7">
        <f>($C$3*'Yield &amp; Quality'!I42)+($C$4*'Yield &amp; Quality'!AC42)</f>
        <v>1008.1110252872259</v>
      </c>
      <c r="E47" s="8">
        <f>($C$3*'Yield &amp; Quality'!J42)+($C$4*'Yield &amp; Quality'!AD42)</f>
        <v>976.60474429404474</v>
      </c>
      <c r="G47" s="61" cm="1">
        <f t="array" ref="G47">_xlfn.IFS('Yield &amp; Quality'!L42&lt;'Dockage Schedule'!$C$29,0,'Yield &amp; Quality'!L42&lt;'Dockage Schedule'!$C$30,'Dockage Schedule'!$M$29,'Yield &amp; Quality'!L42&lt;'Dockage Schedule'!$C$31,'Dockage Schedule'!$M$30,'Yield &amp; Quality'!L42&lt;'Dockage Schedule'!$C$32,'Dockage Schedule'!$M$31,'Yield &amp; Quality'!L42&lt;'Dockage Schedule'!$C$33,'Dockage Schedule'!$M$32,'Yield &amp; Quality'!L42&lt;'Dockage Schedule'!$C$34,'Dockage Schedule'!$M$33,'Yield &amp; Quality'!L42&lt;'Dockage Schedule'!$C$35,'Dockage Schedule'!$M$34,'Yield &amp; Quality'!L42&lt;'Dockage Schedule'!$C$36,'Dockage Schedule'!$M$35,'Yield &amp; Quality'!L42&lt;'Dockage Schedule'!$C$37,'Dockage Schedule'!$M$36,'Yield &amp; Quality'!L42&lt;'Dockage Schedule'!$C$38,'Dockage Schedule'!$M$37,'Yield &amp; Quality'!L42&lt;'Dockage Schedule'!$C$39,'Dockage Schedule'!$M$38,'Yield &amp; Quality'!L42&lt;'Dockage Schedule'!$C$40,'Dockage Schedule'!$M$39,'Yield &amp; Quality'!L42&lt;'Dockage Schedule'!$C$41,'Dockage Schedule'!$M$40,'Yield &amp; Quality'!L42&lt;'Dockage Schedule'!$C$42,'Dockage Schedule'!$M$41,'Yield &amp; Quality'!L42&lt;'Dockage Schedule'!$C$43,'Dockage Schedule'!$M$42,'Yield &amp; Quality'!L42&lt;'Dockage Schedule'!$C$44,'Dockage Schedule'!$M$43,'Yield &amp; Quality'!L42&lt;'Dockage Schedule'!$C$45,'Dockage Schedule'!$M$44,'Yield &amp; Quality'!L42&lt;'Dockage Schedule'!$C$46,'Dockage Schedule'!$M$45,'Yield &amp; Quality'!L42&lt;'Dockage Schedule'!$C$47,'Dockage Schedule'!$M$46,'Yield &amp; Quality'!L42&lt;'Dockage Schedule'!$C$48,'Dockage Schedule'!$M$47,'Yield &amp; Quality'!L42&lt;'Dockage Schedule'!$C$49,'Dockage Schedule'!M72,'Yield &amp; Quality'!L42&gt;='Dockage Schedule'!$C$49,'Dockage Schedule'!$M$49)</f>
        <v>0</v>
      </c>
      <c r="H47" cm="1">
        <f t="array" ref="H47">_xlfn.IFS('Yield &amp; Quality'!M42&lt;'Dockage Schedule'!$C$29,0,'Yield &amp; Quality'!M42&lt;'Dockage Schedule'!$C$30,'Dockage Schedule'!$M$29,'Yield &amp; Quality'!M42&lt;'Dockage Schedule'!$C$31,'Dockage Schedule'!$M$30,'Yield &amp; Quality'!M42&lt;'Dockage Schedule'!$C$32,'Dockage Schedule'!$M$31,'Yield &amp; Quality'!M42&lt;'Dockage Schedule'!$C$33,'Dockage Schedule'!$M$32,'Yield &amp; Quality'!M42&lt;'Dockage Schedule'!$C$34,'Dockage Schedule'!$M$33,'Yield &amp; Quality'!M42&lt;'Dockage Schedule'!$C$35,'Dockage Schedule'!$M$34,'Yield &amp; Quality'!M42&lt;'Dockage Schedule'!$C$36,'Dockage Schedule'!$M$35,'Yield &amp; Quality'!M42&lt;'Dockage Schedule'!$C$37,'Dockage Schedule'!$M$36,'Yield &amp; Quality'!M42&lt;'Dockage Schedule'!$C$38,'Dockage Schedule'!$M$37,'Yield &amp; Quality'!M42&lt;'Dockage Schedule'!$C$39,'Dockage Schedule'!$M$38,'Yield &amp; Quality'!M42&lt;'Dockage Schedule'!$C$40,'Dockage Schedule'!$M$39,'Yield &amp; Quality'!M42&lt;'Dockage Schedule'!$C$41,'Dockage Schedule'!$M$40,'Yield &amp; Quality'!M42&lt;'Dockage Schedule'!$C$42,'Dockage Schedule'!$M$41,'Yield &amp; Quality'!M42&lt;'Dockage Schedule'!$C$43,'Dockage Schedule'!$M$42,'Yield &amp; Quality'!M42&lt;'Dockage Schedule'!$C$44,'Dockage Schedule'!$M$43,'Yield &amp; Quality'!M42&lt;'Dockage Schedule'!$C$45,'Dockage Schedule'!$M$44,'Yield &amp; Quality'!M42&lt;'Dockage Schedule'!$C$46,'Dockage Schedule'!$M$45,'Yield &amp; Quality'!M42&lt;'Dockage Schedule'!$C$47,'Dockage Schedule'!$M$46,'Yield &amp; Quality'!M42&lt;'Dockage Schedule'!$C$48,'Dockage Schedule'!$M$47,'Yield &amp; Quality'!M42&lt;'Dockage Schedule'!$C$49,'Dockage Schedule'!N72,'Yield &amp; Quality'!M42&gt;='Dockage Schedule'!$C$49,'Dockage Schedule'!$M$49)</f>
        <v>0</v>
      </c>
      <c r="I47" cm="1">
        <f t="array" ref="I47">_xlfn.IFS('Yield &amp; Quality'!N42&lt;'Dockage Schedule'!$C$29,0,'Yield &amp; Quality'!N42&lt;'Dockage Schedule'!$C$30,'Dockage Schedule'!$M$29,'Yield &amp; Quality'!N42&lt;'Dockage Schedule'!$C$31,'Dockage Schedule'!$M$30,'Yield &amp; Quality'!N42&lt;'Dockage Schedule'!$C$32,'Dockage Schedule'!$M$31,'Yield &amp; Quality'!N42&lt;'Dockage Schedule'!$C$33,'Dockage Schedule'!$M$32,'Yield &amp; Quality'!N42&lt;'Dockage Schedule'!$C$34,'Dockage Schedule'!$M$33,'Yield &amp; Quality'!N42&lt;'Dockage Schedule'!$C$35,'Dockage Schedule'!$M$34,'Yield &amp; Quality'!N42&lt;'Dockage Schedule'!$C$36,'Dockage Schedule'!$M$35,'Yield &amp; Quality'!N42&lt;'Dockage Schedule'!$C$37,'Dockage Schedule'!$M$36,'Yield &amp; Quality'!N42&lt;'Dockage Schedule'!$C$38,'Dockage Schedule'!$M$37,'Yield &amp; Quality'!N42&lt;'Dockage Schedule'!$C$39,'Dockage Schedule'!$M$38,'Yield &amp; Quality'!N42&lt;'Dockage Schedule'!$C$40,'Dockage Schedule'!$M$39,'Yield &amp; Quality'!N42&lt;'Dockage Schedule'!$C$41,'Dockage Schedule'!$M$40,'Yield &amp; Quality'!N42&lt;'Dockage Schedule'!$C$42,'Dockage Schedule'!$M$41,'Yield &amp; Quality'!N42&lt;'Dockage Schedule'!$C$43,'Dockage Schedule'!$M$42,'Yield &amp; Quality'!N42&lt;'Dockage Schedule'!$C$44,'Dockage Schedule'!$M$43,'Yield &amp; Quality'!N42&lt;'Dockage Schedule'!$C$45,'Dockage Schedule'!$M$44,'Yield &amp; Quality'!N42&lt;'Dockage Schedule'!$C$46,'Dockage Schedule'!$M$45,'Yield &amp; Quality'!N42&lt;'Dockage Schedule'!$C$47,'Dockage Schedule'!$M$46,'Yield &amp; Quality'!N42&lt;'Dockage Schedule'!$C$48,'Dockage Schedule'!$M$47,'Yield &amp; Quality'!N42&lt;'Dockage Schedule'!$C$49,'Dockage Schedule'!O72,'Yield &amp; Quality'!N42&gt;='Dockage Schedule'!$C$49,'Dockage Schedule'!$M$49)</f>
        <v>0</v>
      </c>
      <c r="J47" s="62" cm="1">
        <f t="array" ref="J47">_xlfn.IFS('Yield &amp; Quality'!O42&lt;'Dockage Schedule'!$C$29,0,'Yield &amp; Quality'!O42&lt;'Dockage Schedule'!$C$30,'Dockage Schedule'!$M$29,'Yield &amp; Quality'!O42&lt;'Dockage Schedule'!$C$31,'Dockage Schedule'!$M$30,'Yield &amp; Quality'!O42&lt;'Dockage Schedule'!$C$32,'Dockage Schedule'!$M$31,'Yield &amp; Quality'!O42&lt;'Dockage Schedule'!$C$33,'Dockage Schedule'!$M$32,'Yield &amp; Quality'!O42&lt;'Dockage Schedule'!$C$34,'Dockage Schedule'!$M$33,'Yield &amp; Quality'!O42&lt;'Dockage Schedule'!$C$35,'Dockage Schedule'!$M$34,'Yield &amp; Quality'!O42&lt;'Dockage Schedule'!$C$36,'Dockage Schedule'!$M$35,'Yield &amp; Quality'!O42&lt;'Dockage Schedule'!$C$37,'Dockage Schedule'!$M$36,'Yield &amp; Quality'!O42&lt;'Dockage Schedule'!$C$38,'Dockage Schedule'!$M$37,'Yield &amp; Quality'!O42&lt;'Dockage Schedule'!$C$39,'Dockage Schedule'!$M$38,'Yield &amp; Quality'!O42&lt;'Dockage Schedule'!$C$40,'Dockage Schedule'!$M$39,'Yield &amp; Quality'!O42&lt;'Dockage Schedule'!$C$41,'Dockage Schedule'!$M$40,'Yield &amp; Quality'!O42&lt;'Dockage Schedule'!$C$42,'Dockage Schedule'!$M$41,'Yield &amp; Quality'!O42&lt;'Dockage Schedule'!$C$43,'Dockage Schedule'!$M$42,'Yield &amp; Quality'!O42&lt;'Dockage Schedule'!$C$44,'Dockage Schedule'!$M$43,'Yield &amp; Quality'!O42&lt;'Dockage Schedule'!$C$45,'Dockage Schedule'!$M$44,'Yield &amp; Quality'!O42&lt;'Dockage Schedule'!$C$46,'Dockage Schedule'!$M$45,'Yield &amp; Quality'!O42&lt;'Dockage Schedule'!$C$47,'Dockage Schedule'!$M$46,'Yield &amp; Quality'!O42&lt;'Dockage Schedule'!$C$48,'Dockage Schedule'!$M$47,'Yield &amp; Quality'!O42&lt;'Dockage Schedule'!$C$49,'Dockage Schedule'!P72,'Yield &amp; Quality'!O42&gt;='Dockage Schedule'!$C$49,'Dockage Schedule'!$M$49)</f>
        <v>0</v>
      </c>
      <c r="L47" s="67" cm="1">
        <f t="array" ref="L47">_xlfn.IFS('Yield &amp; Quality'!Q42&gt;='Dockage Schedule'!$P$4,'Dockage Schedule'!$AA$4,'Yield &amp; Quality'!Q42&gt;='Dockage Schedule'!$P$5,'Dockage Schedule'!$AA$5,'Yield &amp; Quality'!Q42&gt;='Dockage Schedule'!$P$6,'Dockage Schedule'!$AA$6,'Yield &amp; Quality'!Q42&gt;='Dockage Schedule'!$P$7,'Dockage Schedule'!$AA$7,'Yield &amp; Quality'!Q42&gt;='Dockage Schedule'!$P$8,'Dockage Schedule'!$AA$8,'Yield &amp; Quality'!Q42&gt;='Dockage Schedule'!$P$9,'Dockage Schedule'!$AA$9,'Yield &amp; Quality'!Q42&gt;='Dockage Schedule'!$P$10,'Dockage Schedule'!$AA$10,'Yield &amp; Quality'!Q42&gt;='Dockage Schedule'!$P$11,'Dockage Schedule'!$AA$11,'Yield &amp; Quality'!Q42&gt;='Dockage Schedule'!$P$12,'Dockage Schedule'!$AA$12,'Yield &amp; Quality'!Q42&gt;='Dockage Schedule'!$P$13,'Dockage Schedule'!$AA$13,'Yield &amp; Quality'!Q42&gt;='Dockage Schedule'!$P$14,'Dockage Schedule'!$AA$14,'Yield &amp; Quality'!Q42&gt;='Dockage Schedule'!$P$15,'Dockage Schedule'!$AA$15,'Yield &amp; Quality'!Q42&gt;='Dockage Schedule'!$P$16,'Dockage Schedule'!$AA$16,'Yield &amp; Quality'!Q42&gt;='Dockage Schedule'!$P$17,'Dockage Schedule'!$AA$17,'Yield &amp; Quality'!Q42&gt;='Dockage Schedule'!$P$18,'Dockage Schedule'!$AA$18,'Yield &amp; Quality'!Q42&gt;='Dockage Schedule'!$P$19,'Dockage Schedule'!$AA$19,'Yield &amp; Quality'!Q42&gt;='Dockage Schedule'!$P$20,'Dockage Schedule'!$AA$20,'Yield &amp; Quality'!Q42&gt;='Dockage Schedule'!$P$21,'Dockage Schedule'!$AA$21,'Yield &amp; Quality'!Q42&gt;='Dockage Schedule'!$P$22,'Dockage Schedule'!$AA$22,'Yield &amp; Quality'!Q42&gt;='Dockage Schedule'!$P$23,'Dockage Schedule'!$AA$23,'Yield &amp; Quality'!Q42&gt;='Dockage Schedule'!$P$24,'Dockage Schedule'!$AA$24,'Yield &amp; Quality'!Q42&gt;='Dockage Schedule'!$P$25,'Dockage Schedule'!$AA$25,'Yield &amp; Quality'!Q42&gt;='Dockage Schedule'!$P$26,'Dockage Schedule'!$AA$26,'Yield &amp; Quality'!Q42&gt;='Dockage Schedule'!$P$27,'Dockage Schedule'!$AA$27,'Yield &amp; Quality'!Q42&lt;'Dockage Schedule'!$P$27,'Dockage Schedule'!$AA$27)+_xlfn.IFS('Yield &amp; Quality'!V42&lt;'Dockage Schedule'!$AD$4,'Dockage Schedule'!$AN$3,'Yield &amp; Quality'!V42&lt;'Dockage Schedule'!$AD$5,'Dockage Schedule'!$AN$4,'Yield &amp; Quality'!V42&lt;'Dockage Schedule'!$AD$6,'Dockage Schedule'!$AN$5,'Yield &amp; Quality'!V42&lt;'Dockage Schedule'!$AD$7,'Dockage Schedule'!$AN$6,'Yield &amp; Quality'!V42&lt;'Dockage Schedule'!$AD$8,'Dockage Schedule'!$AN$7,'Yield &amp; Quality'!V42&lt;'Dockage Schedule'!$AD$9,'Dockage Schedule'!$AN$8,'Yield &amp; Quality'!V42&lt;'Dockage Schedule'!$AD$10,'Dockage Schedule'!$AN$9,'Yield &amp; Quality'!V42&lt;'Dockage Schedule'!$AD$11,'Dockage Schedule'!$AN$10,'Yield &amp; Quality'!V42&lt;'Dockage Schedule'!$AD$12,'Dockage Schedule'!$AN$11,'Yield &amp; Quality'!V42&lt;'Dockage Schedule'!$AD$13,'Dockage Schedule'!$AN$12,'Yield &amp; Quality'!V42&lt;'Dockage Schedule'!$AD$14,'Dockage Schedule'!$AN$13,'Yield &amp; Quality'!V42&lt;'Dockage Schedule'!$AD$15,'Dockage Schedule'!$AN$14,'Yield &amp; Quality'!V42&lt;'Dockage Schedule'!$AD$16,'Dockage Schedule'!$AN$15,'Yield &amp; Quality'!V42&lt;'Dockage Schedule'!$AD$17,'Dockage Schedule'!$AN$16,'Yield &amp; Quality'!V42&lt;'Dockage Schedule'!$AD$18,'Dockage Schedule'!$AN$17,'Yield &amp; Quality'!V42&lt;'Dockage Schedule'!$AD$19,'Dockage Schedule'!$AN$18,'Yield &amp; Quality'!V42&lt;'Dockage Schedule'!$AD$20,'Dockage Schedule'!$AN$19,'Yield &amp; Quality'!V42&lt;'Dockage Schedule'!$AD$21,'Dockage Schedule'!$AN$20,'Yield &amp; Quality'!V42&lt;'Dockage Schedule'!$AD$21,'Dockage Schedule'!$AN$22,'Yield &amp; Quality'!V42&lt;'Dockage Schedule'!$AD$22,'Dockage Schedule'!$AN$23,'Yield &amp; Quality'!V42&lt;'Dockage Schedule'!$AD$24,'Dockage Schedule'!$AN$24,'Yield &amp; Quality'!V42&lt;'Dockage Schedule'!$AD$25,'Dockage Schedule'!$AN$24,'Yield &amp; Quality'!V42&gt;='Dockage Schedule'!$AD$25,-500)-_xlfn.IFS('Yield &amp; Quality'!L42&lt;'Dockage Schedule'!$C$4,0,'Yield &amp; Quality'!L42&lt;'Dockage Schedule'!$C$5,'Dockage Schedule'!$M$4,'Yield &amp; Quality'!L42&lt;'Dockage Schedule'!$C$6,'Dockage Schedule'!$M$5,'Yield &amp; Quality'!L42&lt;'Dockage Schedule'!$C$6,'Dockage Schedule'!$M$7,'Yield &amp; Quality'!L42&lt;'Dockage Schedule'!$C$7,'Dockage Schedule'!$M$8,'Yield &amp; Quality'!L42&lt;'Dockage Schedule'!$C$8,'Dockage Schedule'!$M$9,'Yield &amp; Quality'!L42&lt;'Dockage Schedule'!$C$10,'Dockage Schedule'!$M$9,'Yield &amp; Quality'!L42&lt;'Dockage Schedule'!$C$10,'Dockage Schedule'!$M$11,'Yield &amp; Quality'!L42&lt;'Dockage Schedule'!$C$12,'Dockage Schedule'!$M$11,'Yield &amp; Quality'!L42&lt;'Dockage Schedule'!$C$13,'Dockage Schedule'!$M$12,'Yield &amp; Quality'!L42&lt;'Dockage Schedule'!$C$14,'Dockage Schedule'!$M$13,'Yield &amp; Quality'!L42&lt;'Dockage Schedule'!$C$15,'Dockage Schedule'!$M$14,'Yield &amp; Quality'!L42&lt;'Dockage Schedule'!$C$16,'Dockage Schedule'!$M$15,'Yield &amp; Quality'!L42&lt;'Dockage Schedule'!$C$17,'Dockage Schedule'!$M$16,'Yield &amp; Quality'!L42&lt;'Dockage Schedule'!$C$18,'Dockage Schedule'!$M$17,'Yield &amp; Quality'!L42&lt;'Dockage Schedule'!$C$19,'Dockage Schedule'!$M$18,'Yield &amp; Quality'!L42&lt;'Dockage Schedule'!$C$20,'Dockage Schedule'!$M$19,'Yield &amp; Quality'!L42&lt;'Dockage Schedule'!$C$21,'Dockage Schedule'!$M$20,'Yield &amp; Quality'!L42&lt;'Dockage Schedule'!$C$22,'Dockage Schedule'!$M$21,'Yield &amp; Quality'!L42&lt;'Dockage Schedule'!$C$23,'Dockage Schedule'!$M$22,'Yield &amp; Quality'!L42&lt;'Dockage Schedule'!$C$24,'Dockage Schedule'!$M$23,'Yield &amp; Quality'!L42&gt;='Dockage Schedule'!C48,'Dockage Schedule'!M48)</f>
        <v>-0.49</v>
      </c>
      <c r="M47" s="29" cm="1">
        <f t="array" ref="M47">_xlfn.IFS('Yield &amp; Quality'!R42&gt;='Dockage Schedule'!$P$4,'Dockage Schedule'!$AA$4,'Yield &amp; Quality'!R42&gt;='Dockage Schedule'!$P$5,'Dockage Schedule'!$AA$5,'Yield &amp; Quality'!R42&gt;='Dockage Schedule'!$P$6,'Dockage Schedule'!$AA$6,'Yield &amp; Quality'!R42&gt;='Dockage Schedule'!$P$7,'Dockage Schedule'!$AA$7,'Yield &amp; Quality'!R42&gt;='Dockage Schedule'!$P$8,'Dockage Schedule'!$AA$8,'Yield &amp; Quality'!R42&gt;='Dockage Schedule'!$P$9,'Dockage Schedule'!$AA$9,'Yield &amp; Quality'!R42&gt;='Dockage Schedule'!$P$10,'Dockage Schedule'!$AA$10,'Yield &amp; Quality'!R42&gt;='Dockage Schedule'!$P$11,'Dockage Schedule'!$AA$11,'Yield &amp; Quality'!R42&gt;='Dockage Schedule'!$P$12,'Dockage Schedule'!$AA$12,'Yield &amp; Quality'!R42&gt;='Dockage Schedule'!$P$13,'Dockage Schedule'!$AA$13,'Yield &amp; Quality'!R42&gt;='Dockage Schedule'!$P$14,'Dockage Schedule'!$AA$14,'Yield &amp; Quality'!R42&gt;='Dockage Schedule'!$P$15,'Dockage Schedule'!$AA$15,'Yield &amp; Quality'!R42&gt;='Dockage Schedule'!$P$16,'Dockage Schedule'!$AA$16,'Yield &amp; Quality'!R42&gt;='Dockage Schedule'!$P$17,'Dockage Schedule'!$AA$17,'Yield &amp; Quality'!R42&gt;='Dockage Schedule'!$P$18,'Dockage Schedule'!$AA$18,'Yield &amp; Quality'!R42&gt;='Dockage Schedule'!$P$19,'Dockage Schedule'!$AA$19,'Yield &amp; Quality'!R42&gt;='Dockage Schedule'!$P$20,'Dockage Schedule'!$AA$20,'Yield &amp; Quality'!R42&gt;='Dockage Schedule'!$P$21,'Dockage Schedule'!$AA$21,'Yield &amp; Quality'!R42&gt;='Dockage Schedule'!$P$22,'Dockage Schedule'!$AA$22,'Yield &amp; Quality'!R42&gt;='Dockage Schedule'!$P$23,'Dockage Schedule'!$AA$23,'Yield &amp; Quality'!R42&gt;='Dockage Schedule'!$P$24,'Dockage Schedule'!$AA$24,'Yield &amp; Quality'!R42&gt;='Dockage Schedule'!$P$25,'Dockage Schedule'!$AA$25,'Yield &amp; Quality'!R42&gt;='Dockage Schedule'!$P$26,'Dockage Schedule'!$AA$26,'Yield &amp; Quality'!R42&gt;='Dockage Schedule'!$P$27,'Dockage Schedule'!$AA$27,'Yield &amp; Quality'!R42&lt;'Dockage Schedule'!$P$27,'Dockage Schedule'!$AA$27)+_xlfn.IFS('Yield &amp; Quality'!W42&lt;'Dockage Schedule'!$AD$4,'Dockage Schedule'!$AN$3,'Yield &amp; Quality'!W42&lt;'Dockage Schedule'!$AD$5,'Dockage Schedule'!$AN$4,'Yield &amp; Quality'!W42&lt;'Dockage Schedule'!$AD$6,'Dockage Schedule'!$AN$5,'Yield &amp; Quality'!W42&lt;'Dockage Schedule'!$AD$7,'Dockage Schedule'!$AN$6,'Yield &amp; Quality'!W42&lt;'Dockage Schedule'!$AD$8,'Dockage Schedule'!$AN$7,'Yield &amp; Quality'!W42&lt;'Dockage Schedule'!$AD$9,'Dockage Schedule'!$AN$8,'Yield &amp; Quality'!W42&lt;'Dockage Schedule'!$AD$10,'Dockage Schedule'!$AN$9,'Yield &amp; Quality'!W42&lt;'Dockage Schedule'!$AD$11,'Dockage Schedule'!$AN$10,'Yield &amp; Quality'!W42&lt;'Dockage Schedule'!$AD$12,'Dockage Schedule'!$AN$11,'Yield &amp; Quality'!W42&lt;'Dockage Schedule'!$AD$13,'Dockage Schedule'!$AN$12,'Yield &amp; Quality'!W42&lt;'Dockage Schedule'!$AD$14,'Dockage Schedule'!$AN$13,'Yield &amp; Quality'!W42&lt;'Dockage Schedule'!$AD$15,'Dockage Schedule'!$AN$14,'Yield &amp; Quality'!W42&lt;'Dockage Schedule'!$AD$16,'Dockage Schedule'!$AN$15,'Yield &amp; Quality'!W42&lt;'Dockage Schedule'!$AD$17,'Dockage Schedule'!$AN$16,'Yield &amp; Quality'!W42&lt;'Dockage Schedule'!$AD$18,'Dockage Schedule'!$AN$17,'Yield &amp; Quality'!W42&lt;'Dockage Schedule'!$AD$19,'Dockage Schedule'!$AN$18,'Yield &amp; Quality'!W42&lt;'Dockage Schedule'!$AD$20,'Dockage Schedule'!$AN$19,'Yield &amp; Quality'!W42&lt;'Dockage Schedule'!$AD$21,'Dockage Schedule'!$AN$20,'Yield &amp; Quality'!W42&lt;'Dockage Schedule'!$AD$21,'Dockage Schedule'!$AN$22,'Yield &amp; Quality'!W42&lt;'Dockage Schedule'!$AD$22,'Dockage Schedule'!$AN$23,'Yield &amp; Quality'!W42&lt;'Dockage Schedule'!$AD$24,'Dockage Schedule'!$AN$24,'Yield &amp; Quality'!W42&lt;'Dockage Schedule'!$AD$25,'Dockage Schedule'!$AN$24,'Yield &amp; Quality'!W42&gt;='Dockage Schedule'!$AD$25,-500)-_xlfn.IFS('Yield &amp; Quality'!M42&lt;'Dockage Schedule'!$C$4,0,'Yield &amp; Quality'!M42&lt;'Dockage Schedule'!$C$5,'Dockage Schedule'!$M$4,'Yield &amp; Quality'!M42&lt;'Dockage Schedule'!$C$6,'Dockage Schedule'!$M$5,'Yield &amp; Quality'!M42&lt;'Dockage Schedule'!$C$6,'Dockage Schedule'!$M$7,'Yield &amp; Quality'!M42&lt;'Dockage Schedule'!$C$7,'Dockage Schedule'!$M$8,'Yield &amp; Quality'!M42&lt;'Dockage Schedule'!$C$8,'Dockage Schedule'!$M$9,'Yield &amp; Quality'!M42&lt;'Dockage Schedule'!$C$10,'Dockage Schedule'!$M$9,'Yield &amp; Quality'!M42&lt;'Dockage Schedule'!$C$10,'Dockage Schedule'!$M$11,'Yield &amp; Quality'!M42&lt;'Dockage Schedule'!$C$12,'Dockage Schedule'!$M$11,'Yield &amp; Quality'!M42&lt;'Dockage Schedule'!$C$13,'Dockage Schedule'!$M$12,'Yield &amp; Quality'!M42&lt;'Dockage Schedule'!$C$14,'Dockage Schedule'!$M$13,'Yield &amp; Quality'!M42&lt;'Dockage Schedule'!$C$15,'Dockage Schedule'!$M$14,'Yield &amp; Quality'!M42&lt;'Dockage Schedule'!$C$16,'Dockage Schedule'!$M$15,'Yield &amp; Quality'!M42&lt;'Dockage Schedule'!$C$17,'Dockage Schedule'!$M$16,'Yield &amp; Quality'!M42&lt;'Dockage Schedule'!$C$18,'Dockage Schedule'!$M$17,'Yield &amp; Quality'!M42&lt;'Dockage Schedule'!$C$19,'Dockage Schedule'!$M$18,'Yield &amp; Quality'!M42&lt;'Dockage Schedule'!$C$20,'Dockage Schedule'!$M$19,'Yield &amp; Quality'!M42&lt;'Dockage Schedule'!$C$21,'Dockage Schedule'!$M$20,'Yield &amp; Quality'!M42&lt;'Dockage Schedule'!$C$22,'Dockage Schedule'!$M$21,'Yield &amp; Quality'!M42&lt;'Dockage Schedule'!$C$23,'Dockage Schedule'!$M$22,'Yield &amp; Quality'!M42&lt;'Dockage Schedule'!$C$24,'Dockage Schedule'!$M$23,'Yield &amp; Quality'!M42&gt;='Dockage Schedule'!D48,'Dockage Schedule'!N48)</f>
        <v>-0.03</v>
      </c>
      <c r="N47" s="29" cm="1">
        <f t="array" ref="N47">_xlfn.IFS('Yield &amp; Quality'!S42&gt;='Dockage Schedule'!$P$4,'Dockage Schedule'!$AA$4,'Yield &amp; Quality'!S42&gt;='Dockage Schedule'!$P$5,'Dockage Schedule'!$AA$5,'Yield &amp; Quality'!S42&gt;='Dockage Schedule'!$P$6,'Dockage Schedule'!$AA$6,'Yield &amp; Quality'!S42&gt;='Dockage Schedule'!$P$7,'Dockage Schedule'!$AA$7,'Yield &amp; Quality'!S42&gt;='Dockage Schedule'!$P$8,'Dockage Schedule'!$AA$8,'Yield &amp; Quality'!S42&gt;='Dockage Schedule'!$P$9,'Dockage Schedule'!$AA$9,'Yield &amp; Quality'!S42&gt;='Dockage Schedule'!$P$10,'Dockage Schedule'!$AA$10,'Yield &amp; Quality'!S42&gt;='Dockage Schedule'!$P$11,'Dockage Schedule'!$AA$11,'Yield &amp; Quality'!S42&gt;='Dockage Schedule'!$P$12,'Dockage Schedule'!$AA$12,'Yield &amp; Quality'!S42&gt;='Dockage Schedule'!$P$13,'Dockage Schedule'!$AA$13,'Yield &amp; Quality'!S42&gt;='Dockage Schedule'!$P$14,'Dockage Schedule'!$AA$14,'Yield &amp; Quality'!S42&gt;='Dockage Schedule'!$P$15,'Dockage Schedule'!$AA$15,'Yield &amp; Quality'!S42&gt;='Dockage Schedule'!$P$16,'Dockage Schedule'!$AA$16,'Yield &amp; Quality'!S42&gt;='Dockage Schedule'!$P$17,'Dockage Schedule'!$AA$17,'Yield &amp; Quality'!S42&gt;='Dockage Schedule'!$P$18,'Dockage Schedule'!$AA$18,'Yield &amp; Quality'!S42&gt;='Dockage Schedule'!$P$19,'Dockage Schedule'!$AA$19,'Yield &amp; Quality'!S42&gt;='Dockage Schedule'!$P$20,'Dockage Schedule'!$AA$20,'Yield &amp; Quality'!S42&gt;='Dockage Schedule'!$P$21,'Dockage Schedule'!$AA$21,'Yield &amp; Quality'!S42&gt;='Dockage Schedule'!$P$22,'Dockage Schedule'!$AA$22,'Yield &amp; Quality'!S42&gt;='Dockage Schedule'!$P$23,'Dockage Schedule'!$AA$23,'Yield &amp; Quality'!S42&gt;='Dockage Schedule'!$P$24,'Dockage Schedule'!$AA$24,'Yield &amp; Quality'!S42&gt;='Dockage Schedule'!$P$25,'Dockage Schedule'!$AA$25,'Yield &amp; Quality'!S42&gt;='Dockage Schedule'!$P$26,'Dockage Schedule'!$AA$26,'Yield &amp; Quality'!S42&gt;='Dockage Schedule'!$P$27,'Dockage Schedule'!$AA$27,'Yield &amp; Quality'!S42&lt;'Dockage Schedule'!$P$27,'Dockage Schedule'!$AA$27)+_xlfn.IFS('Yield &amp; Quality'!X42&lt;'Dockage Schedule'!$AD$4,'Dockage Schedule'!$AN$3,'Yield &amp; Quality'!X42&lt;'Dockage Schedule'!$AD$5,'Dockage Schedule'!$AN$4,'Yield &amp; Quality'!X42&lt;'Dockage Schedule'!$AD$6,'Dockage Schedule'!$AN$5,'Yield &amp; Quality'!X42&lt;'Dockage Schedule'!$AD$7,'Dockage Schedule'!$AN$6,'Yield &amp; Quality'!X42&lt;'Dockage Schedule'!$AD$8,'Dockage Schedule'!$AN$7,'Yield &amp; Quality'!X42&lt;'Dockage Schedule'!$AD$9,'Dockage Schedule'!$AN$8,'Yield &amp; Quality'!X42&lt;'Dockage Schedule'!$AD$10,'Dockage Schedule'!$AN$9,'Yield &amp; Quality'!X42&lt;'Dockage Schedule'!$AD$11,'Dockage Schedule'!$AN$10,'Yield &amp; Quality'!X42&lt;'Dockage Schedule'!$AD$12,'Dockage Schedule'!$AN$11,'Yield &amp; Quality'!X42&lt;'Dockage Schedule'!$AD$13,'Dockage Schedule'!$AN$12,'Yield &amp; Quality'!X42&lt;'Dockage Schedule'!$AD$14,'Dockage Schedule'!$AN$13,'Yield &amp; Quality'!X42&lt;'Dockage Schedule'!$AD$15,'Dockage Schedule'!$AN$14,'Yield &amp; Quality'!X42&lt;'Dockage Schedule'!$AD$16,'Dockage Schedule'!$AN$15,'Yield &amp; Quality'!X42&lt;'Dockage Schedule'!$AD$17,'Dockage Schedule'!$AN$16,'Yield &amp; Quality'!X42&lt;'Dockage Schedule'!$AD$18,'Dockage Schedule'!$AN$17,'Yield &amp; Quality'!X42&lt;'Dockage Schedule'!$AD$19,'Dockage Schedule'!$AN$18,'Yield &amp; Quality'!X42&lt;'Dockage Schedule'!$AD$20,'Dockage Schedule'!$AN$19,'Yield &amp; Quality'!X42&lt;'Dockage Schedule'!$AD$21,'Dockage Schedule'!$AN$20,'Yield &amp; Quality'!X42&lt;'Dockage Schedule'!$AD$21,'Dockage Schedule'!$AN$22,'Yield &amp; Quality'!X42&lt;'Dockage Schedule'!$AD$22,'Dockage Schedule'!$AN$23,'Yield &amp; Quality'!X42&lt;'Dockage Schedule'!$AD$24,'Dockage Schedule'!$AN$24,'Yield &amp; Quality'!X42&lt;'Dockage Schedule'!$AD$25,'Dockage Schedule'!$AN$24,'Yield &amp; Quality'!X42&gt;='Dockage Schedule'!$AD$25,-500)-_xlfn.IFS('Yield &amp; Quality'!N42&lt;'Dockage Schedule'!$C$4,0,'Yield &amp; Quality'!N42&lt;'Dockage Schedule'!$C$5,'Dockage Schedule'!$M$4,'Yield &amp; Quality'!N42&lt;'Dockage Schedule'!$C$6,'Dockage Schedule'!$M$5,'Yield &amp; Quality'!N42&lt;'Dockage Schedule'!$C$6,'Dockage Schedule'!$M$7,'Yield &amp; Quality'!N42&lt;'Dockage Schedule'!$C$7,'Dockage Schedule'!$M$8,'Yield &amp; Quality'!N42&lt;'Dockage Schedule'!$C$8,'Dockage Schedule'!$M$9,'Yield &amp; Quality'!N42&lt;'Dockage Schedule'!$C$10,'Dockage Schedule'!$M$9,'Yield &amp; Quality'!N42&lt;'Dockage Schedule'!$C$10,'Dockage Schedule'!$M$11,'Yield &amp; Quality'!N42&lt;'Dockage Schedule'!$C$12,'Dockage Schedule'!$M$11,'Yield &amp; Quality'!N42&lt;'Dockage Schedule'!$C$13,'Dockage Schedule'!$M$12,'Yield &amp; Quality'!N42&lt;'Dockage Schedule'!$C$14,'Dockage Schedule'!$M$13,'Yield &amp; Quality'!N42&lt;'Dockage Schedule'!$C$15,'Dockage Schedule'!$M$14,'Yield &amp; Quality'!N42&lt;'Dockage Schedule'!$C$16,'Dockage Schedule'!$M$15,'Yield &amp; Quality'!N42&lt;'Dockage Schedule'!$C$17,'Dockage Schedule'!$M$16,'Yield &amp; Quality'!N42&lt;'Dockage Schedule'!$C$18,'Dockage Schedule'!$M$17,'Yield &amp; Quality'!N42&lt;'Dockage Schedule'!$C$19,'Dockage Schedule'!$M$18,'Yield &amp; Quality'!N42&lt;'Dockage Schedule'!$C$20,'Dockage Schedule'!$M$19,'Yield &amp; Quality'!N42&lt;'Dockage Schedule'!$C$21,'Dockage Schedule'!$M$20,'Yield &amp; Quality'!N42&lt;'Dockage Schedule'!$C$22,'Dockage Schedule'!$M$21,'Yield &amp; Quality'!N42&lt;'Dockage Schedule'!$C$23,'Dockage Schedule'!$M$22,'Yield &amp; Quality'!N42&lt;'Dockage Schedule'!$C$24,'Dockage Schedule'!$M$23,'Yield &amp; Quality'!N42&gt;='Dockage Schedule'!E48,'Dockage Schedule'!O48)</f>
        <v>-0.09</v>
      </c>
      <c r="O47" s="68" cm="1">
        <f t="array" ref="O47">_xlfn.IFS('Yield &amp; Quality'!T42&gt;='Dockage Schedule'!$P$4,'Dockage Schedule'!$AA$4,'Yield &amp; Quality'!T42&gt;='Dockage Schedule'!$P$5,'Dockage Schedule'!$AA$5,'Yield &amp; Quality'!T42&gt;='Dockage Schedule'!$P$6,'Dockage Schedule'!$AA$6,'Yield &amp; Quality'!T42&gt;='Dockage Schedule'!$P$7,'Dockage Schedule'!$AA$7,'Yield &amp; Quality'!T42&gt;='Dockage Schedule'!$P$8,'Dockage Schedule'!$AA$8,'Yield &amp; Quality'!T42&gt;='Dockage Schedule'!$P$9,'Dockage Schedule'!$AA$9,'Yield &amp; Quality'!T42&gt;='Dockage Schedule'!$P$10,'Dockage Schedule'!$AA$10,'Yield &amp; Quality'!T42&gt;='Dockage Schedule'!$P$11,'Dockage Schedule'!$AA$11,'Yield &amp; Quality'!T42&gt;='Dockage Schedule'!$P$12,'Dockage Schedule'!$AA$12,'Yield &amp; Quality'!T42&gt;='Dockage Schedule'!$P$13,'Dockage Schedule'!$AA$13,'Yield &amp; Quality'!T42&gt;='Dockage Schedule'!$P$14,'Dockage Schedule'!$AA$14,'Yield &amp; Quality'!T42&gt;='Dockage Schedule'!$P$15,'Dockage Schedule'!$AA$15,'Yield &amp; Quality'!T42&gt;='Dockage Schedule'!$P$16,'Dockage Schedule'!$AA$16,'Yield &amp; Quality'!T42&gt;='Dockage Schedule'!$P$17,'Dockage Schedule'!$AA$17,'Yield &amp; Quality'!T42&gt;='Dockage Schedule'!$P$18,'Dockage Schedule'!$AA$18,'Yield &amp; Quality'!T42&gt;='Dockage Schedule'!$P$19,'Dockage Schedule'!$AA$19,'Yield &amp; Quality'!T42&gt;='Dockage Schedule'!$P$20,'Dockage Schedule'!$AA$20,'Yield &amp; Quality'!T42&gt;='Dockage Schedule'!$P$21,'Dockage Schedule'!$AA$21,'Yield &amp; Quality'!T42&gt;='Dockage Schedule'!$P$22,'Dockage Schedule'!$AA$22,'Yield &amp; Quality'!T42&gt;='Dockage Schedule'!$P$23,'Dockage Schedule'!$AA$23,'Yield &amp; Quality'!T42&gt;='Dockage Schedule'!$P$24,'Dockage Schedule'!$AA$24,'Yield &amp; Quality'!T42&gt;='Dockage Schedule'!$P$25,'Dockage Schedule'!$AA$25,'Yield &amp; Quality'!T42&gt;='Dockage Schedule'!$P$26,'Dockage Schedule'!$AA$26,'Yield &amp; Quality'!T42&gt;='Dockage Schedule'!$P$27,'Dockage Schedule'!$AA$27,'Yield &amp; Quality'!T42&lt;'Dockage Schedule'!$P$27,'Dockage Schedule'!$AA$27)+_xlfn.IFS('Yield &amp; Quality'!Y42&lt;'Dockage Schedule'!$AD$4,'Dockage Schedule'!$AN$3,'Yield &amp; Quality'!Y42&lt;'Dockage Schedule'!$AD$5,'Dockage Schedule'!$AN$4,'Yield &amp; Quality'!Y42&lt;'Dockage Schedule'!$AD$6,'Dockage Schedule'!$AN$5,'Yield &amp; Quality'!Y42&lt;'Dockage Schedule'!$AD$7,'Dockage Schedule'!$AN$6,'Yield &amp; Quality'!Y42&lt;'Dockage Schedule'!$AD$8,'Dockage Schedule'!$AN$7,'Yield &amp; Quality'!Y42&lt;'Dockage Schedule'!$AD$9,'Dockage Schedule'!$AN$8,'Yield &amp; Quality'!Y42&lt;'Dockage Schedule'!$AD$10,'Dockage Schedule'!$AN$9,'Yield &amp; Quality'!Y42&lt;'Dockage Schedule'!$AD$11,'Dockage Schedule'!$AN$10,'Yield &amp; Quality'!Y42&lt;'Dockage Schedule'!$AD$12,'Dockage Schedule'!$AN$11,'Yield &amp; Quality'!Y42&lt;'Dockage Schedule'!$AD$13,'Dockage Schedule'!$AN$12,'Yield &amp; Quality'!Y42&lt;'Dockage Schedule'!$AD$14,'Dockage Schedule'!$AN$13,'Yield &amp; Quality'!Y42&lt;'Dockage Schedule'!$AD$15,'Dockage Schedule'!$AN$14,'Yield &amp; Quality'!Y42&lt;'Dockage Schedule'!$AD$16,'Dockage Schedule'!$AN$15,'Yield &amp; Quality'!Y42&lt;'Dockage Schedule'!$AD$17,'Dockage Schedule'!$AN$16,'Yield &amp; Quality'!Y42&lt;'Dockage Schedule'!$AD$18,'Dockage Schedule'!$AN$17,'Yield &amp; Quality'!Y42&lt;'Dockage Schedule'!$AD$19,'Dockage Schedule'!$AN$18,'Yield &amp; Quality'!Y42&lt;'Dockage Schedule'!$AD$20,'Dockage Schedule'!$AN$19,'Yield &amp; Quality'!Y42&lt;'Dockage Schedule'!$AD$21,'Dockage Schedule'!$AN$20,'Yield &amp; Quality'!Y42&lt;'Dockage Schedule'!$AD$21,'Dockage Schedule'!$AN$22,'Yield &amp; Quality'!Y42&lt;'Dockage Schedule'!$AD$22,'Dockage Schedule'!$AN$23,'Yield &amp; Quality'!Y42&lt;'Dockage Schedule'!$AD$24,'Dockage Schedule'!$AN$24,'Yield &amp; Quality'!Y42&lt;'Dockage Schedule'!$AD$25,'Dockage Schedule'!$AN$24,'Yield &amp; Quality'!Y42&gt;='Dockage Schedule'!$AD$25,-500)-_xlfn.IFS('Yield &amp; Quality'!O42&lt;'Dockage Schedule'!$C$4,0,'Yield &amp; Quality'!O42&lt;'Dockage Schedule'!$C$5,'Dockage Schedule'!$M$4,'Yield &amp; Quality'!O42&lt;'Dockage Schedule'!$C$6,'Dockage Schedule'!$M$5,'Yield &amp; Quality'!O42&lt;'Dockage Schedule'!$C$6,'Dockage Schedule'!$M$7,'Yield &amp; Quality'!O42&lt;'Dockage Schedule'!$C$7,'Dockage Schedule'!$M$8,'Yield &amp; Quality'!O42&lt;'Dockage Schedule'!$C$8,'Dockage Schedule'!$M$9,'Yield &amp; Quality'!O42&lt;'Dockage Schedule'!$C$10,'Dockage Schedule'!$M$9,'Yield &amp; Quality'!O42&lt;'Dockage Schedule'!$C$10,'Dockage Schedule'!$M$11,'Yield &amp; Quality'!O42&lt;'Dockage Schedule'!$C$12,'Dockage Schedule'!$M$11,'Yield &amp; Quality'!O42&lt;'Dockage Schedule'!$C$13,'Dockage Schedule'!$M$12,'Yield &amp; Quality'!O42&lt;'Dockage Schedule'!$C$14,'Dockage Schedule'!$M$13,'Yield &amp; Quality'!O42&lt;'Dockage Schedule'!$C$15,'Dockage Schedule'!$M$14,'Yield &amp; Quality'!O42&lt;'Dockage Schedule'!$C$16,'Dockage Schedule'!$M$15,'Yield &amp; Quality'!O42&lt;'Dockage Schedule'!$C$17,'Dockage Schedule'!$M$16,'Yield &amp; Quality'!O42&lt;'Dockage Schedule'!$C$18,'Dockage Schedule'!$M$17,'Yield &amp; Quality'!O42&lt;'Dockage Schedule'!$C$19,'Dockage Schedule'!$M$18,'Yield &amp; Quality'!O42&lt;'Dockage Schedule'!$C$20,'Dockage Schedule'!$M$19,'Yield &amp; Quality'!O42&lt;'Dockage Schedule'!$C$21,'Dockage Schedule'!$M$20,'Yield &amp; Quality'!O42&lt;'Dockage Schedule'!$C$22,'Dockage Schedule'!$M$21,'Yield &amp; Quality'!O42&lt;'Dockage Schedule'!$C$23,'Dockage Schedule'!$M$22,'Yield &amp; Quality'!O42&lt;'Dockage Schedule'!$C$24,'Dockage Schedule'!$M$23,'Yield &amp; Quality'!O42&gt;='Dockage Schedule'!F48,'Dockage Schedule'!P48)</f>
        <v>-0.03</v>
      </c>
      <c r="Q47" s="66">
        <f>(('Yield &amp; Quality'!G42*((100-'Partial Returns'!G47)/100))*($C$3+L47))+($C$4*'Yield &amp; Quality'!AA42)</f>
        <v>851.24724923096994</v>
      </c>
      <c r="R47" s="7">
        <f>(('Yield &amp; Quality'!H42*((100-'Partial Returns'!H47)/100))*($C$3+M47))+($C$4*'Yield &amp; Quality'!AB42)</f>
        <v>793.03509715835469</v>
      </c>
      <c r="S47" s="7">
        <f>(('Yield &amp; Quality'!I42*((100-'Partial Returns'!I47)/100))*($C$3+N47))+($C$4*'Yield &amp; Quality'!AC42)</f>
        <v>997.86566351722581</v>
      </c>
      <c r="T47" s="8">
        <f>(('Yield &amp; Quality'!J42*((100-'Partial Returns'!J47)/100))*($C$3+O47))+($C$4*'Yield &amp; Quality'!AD42)</f>
        <v>973.63932896364463</v>
      </c>
      <c r="U47" s="5"/>
      <c r="V47" s="66" cm="1">
        <f t="array" ref="V47">_xlfn.IFS('Yield &amp; Quality'!B42='Treatment Costs'!$A$3,'Treatment Costs'!$K$3,'Yield &amp; Quality'!B42='Treatment Costs'!$A$4,'Treatment Costs'!$K$4,'Yield &amp; Quality'!B42='Treatment Costs'!$A$5,'Treatment Costs'!$K$5,'Yield &amp; Quality'!B42='Treatment Costs'!$A$6,'Treatment Costs'!$K$6,'Yield &amp; Quality'!B42='Treatment Costs'!$A$7,'Treatment Costs'!$K$7,'Yield &amp; Quality'!B42='Treatment Costs'!$A$8,'Treatment Costs'!$K$8,'Yield &amp; Quality'!B42='Treatment Costs'!$A$9,'Treatment Costs'!$K$9,'Yield &amp; Quality'!B42='Treatment Costs'!$A$10,'Treatment Costs'!$K$10,'Yield &amp; Quality'!B42='Treatment Costs'!$A$11,'Treatment Costs'!$K$11,'Yield &amp; Quality'!B42='Treatment Costs'!$A$12,'Treatment Costs'!$K$12,'Yield &amp; Quality'!B42='Treatment Costs'!$A$13,'Treatment Costs'!$K$13,'Yield &amp; Quality'!B42='Treatment Costs'!$A$14,'Treatment Costs'!$K$14,'Yield &amp; Quality'!B42='Treatment Costs'!$A$15,'Treatment Costs'!$K$15,'Yield &amp; Quality'!B42='Treatment Costs'!$A$16,'Treatment Costs'!$K$16)</f>
        <v>166.57767857142858</v>
      </c>
      <c r="W47" s="7" cm="1">
        <f t="array" ref="W47">_xlfn.IFS('Yield &amp; Quality'!C42='Treatment Costs'!$A$3,'Treatment Costs'!$W$3,'Yield &amp; Quality'!C42='Treatment Costs'!$A$4,'Treatment Costs'!$W$4,'Yield &amp; Quality'!C42='Treatment Costs'!$A$5,'Treatment Costs'!$W$5,'Yield &amp; Quality'!C42='Treatment Costs'!$A$6,'Treatment Costs'!$W$6,'Yield &amp; Quality'!C42='Treatment Costs'!$A$7,'Treatment Costs'!$W$7,'Yield &amp; Quality'!C42='Treatment Costs'!$A$8,'Treatment Costs'!$W$8,'Yield &amp; Quality'!C42='Treatment Costs'!$A$9,'Treatment Costs'!$W$9,'Yield &amp; Quality'!C42='Treatment Costs'!$A$10,'Treatment Costs'!$W$10,'Yield &amp; Quality'!C42='Treatment Costs'!$A$11,'Treatment Costs'!$W$11,'Yield &amp; Quality'!C42='Treatment Costs'!$A$12,'Treatment Costs'!$W$12,'Yield &amp; Quality'!C42='Treatment Costs'!$A$13,'Treatment Costs'!$W$13,'Yield &amp; Quality'!C42='Treatment Costs'!$A$14,'Treatment Costs'!$W$14,'Yield &amp; Quality'!C42='Treatment Costs'!$A$15,'Treatment Costs'!$W$15,'Yield &amp; Quality'!C42='Treatment Costs'!$A$16,'Treatment Costs'!$W$16)</f>
        <v>102.37410714285714</v>
      </c>
      <c r="X47" s="7" cm="1">
        <f t="array" ref="X47">_xlfn.IFS('Yield &amp; Quality'!D42='Treatment Costs'!$A$3,'Treatment Costs'!$K$3,'Yield &amp; Quality'!D42='Treatment Costs'!$A$4,'Treatment Costs'!$K$4,'Yield &amp; Quality'!D42='Treatment Costs'!$A$5,'Treatment Costs'!$K$5,'Yield &amp; Quality'!D42='Treatment Costs'!$A$6,'Treatment Costs'!$K$6,'Yield &amp; Quality'!D42='Treatment Costs'!$A$7,'Treatment Costs'!$K$7,'Yield &amp; Quality'!D42='Treatment Costs'!$A$8,'Treatment Costs'!$K$8,'Yield &amp; Quality'!D42='Treatment Costs'!$A$9,'Treatment Costs'!$K$9,'Yield &amp; Quality'!D42='Treatment Costs'!$A$10,'Treatment Costs'!$K$10,'Yield &amp; Quality'!D42='Treatment Costs'!$A$11,'Treatment Costs'!$K$11,'Yield &amp; Quality'!D42='Treatment Costs'!$A$12,'Treatment Costs'!$K$12,'Yield &amp; Quality'!D42='Treatment Costs'!$A$13,'Treatment Costs'!$K$13,'Yield &amp; Quality'!D42='Treatment Costs'!$A$14,'Treatment Costs'!$K$14,'Yield &amp; Quality'!D42='Treatment Costs'!$A$15,'Treatment Costs'!$K$15,'Yield &amp; Quality'!D42='Treatment Costs'!$A$16,'Treatment Costs'!$K$16)</f>
        <v>179.54642857142858</v>
      </c>
      <c r="Y47" s="8" cm="1">
        <f t="array" ref="Y47">_xlfn.IFS('Yield &amp; Quality'!E42='Treatment Costs'!$A$3,'Treatment Costs'!$W$3,'Yield &amp; Quality'!E42='Treatment Costs'!$A$4,'Treatment Costs'!$W$4,'Yield &amp; Quality'!E42='Treatment Costs'!$A$5,'Treatment Costs'!$W$5,'Yield &amp; Quality'!E42='Treatment Costs'!$A$6,'Treatment Costs'!$W$6,'Yield &amp; Quality'!E42='Treatment Costs'!$A$7,'Treatment Costs'!$W$7,'Yield &amp; Quality'!E42='Treatment Costs'!$A$8,'Treatment Costs'!$W$8,'Yield &amp; Quality'!E42='Treatment Costs'!$A$9,'Treatment Costs'!$W$9,'Yield &amp; Quality'!E42='Treatment Costs'!$A$10,'Treatment Costs'!$W$10,'Yield &amp; Quality'!E42='Treatment Costs'!$A$11,'Treatment Costs'!$W$11,'Yield &amp; Quality'!E42='Treatment Costs'!$A$12,'Treatment Costs'!$W$12,'Yield &amp; Quality'!E42='Treatment Costs'!$A$13,'Treatment Costs'!$W$13,'Yield &amp; Quality'!E42='Treatment Costs'!$A$14,'Treatment Costs'!$W$14,'Yield &amp; Quality'!E42='Treatment Costs'!$A$15,'Treatment Costs'!$W$15,'Yield &amp; Quality'!E42='Treatment Costs'!$A$16,'Treatment Costs'!$W$16)</f>
        <v>93.621428571428567</v>
      </c>
      <c r="AA47" s="66">
        <f>(('Yield &amp; Quality'!G42*((100-'Partial Returns'!G47)/100))*($C$3+L47))+($C$4*'Yield &amp; Quality'!AA42)-V47</f>
        <v>684.66957065954136</v>
      </c>
      <c r="AB47" s="7">
        <f>(('Yield &amp; Quality'!H42*((100-'Partial Returns'!H47)/100))*($C$3+M47))+($C$4*'Yield &amp; Quality'!AB42)-W47</f>
        <v>690.66099001549753</v>
      </c>
      <c r="AC47" s="7">
        <f>(('Yield &amp; Quality'!I42*((100-'Partial Returns'!I47)/100))*($C$3+N47))+($C$4*'Yield &amp; Quality'!AC42)-X47</f>
        <v>818.31923494579723</v>
      </c>
      <c r="AD47" s="8">
        <f>(('Yield &amp; Quality'!J42*((100-'Partial Returns'!J47)/100))*($C$3+O47))+($C$4*'Yield &amp; Quality'!AD42)-Y47</f>
        <v>880.01790039221601</v>
      </c>
    </row>
    <row r="48" spans="1:30" x14ac:dyDescent="0.25">
      <c r="A48">
        <v>6.5</v>
      </c>
      <c r="B48" s="66">
        <f>($C$3*'Yield &amp; Quality'!G43)+($C$4*'Yield &amp; Quality'!AA43)</f>
        <v>964.05107415714269</v>
      </c>
      <c r="C48" s="7">
        <f>($C$3*'Yield &amp; Quality'!H43)+($C$4*'Yield &amp; Quality'!AB43)</f>
        <v>948.90089126722592</v>
      </c>
      <c r="D48" s="7">
        <f>($C$3*'Yield &amp; Quality'!I43)+($C$4*'Yield &amp; Quality'!AC43)</f>
        <v>879.47217951676362</v>
      </c>
      <c r="E48" s="8">
        <f>($C$3*'Yield &amp; Quality'!J43)+($C$4*'Yield &amp; Quality'!AD43)</f>
        <v>934.37107271233299</v>
      </c>
      <c r="G48" s="61" cm="1">
        <f t="array" ref="G48">_xlfn.IFS('Yield &amp; Quality'!L43&lt;'Dockage Schedule'!$C$29,0,'Yield &amp; Quality'!L43&lt;'Dockage Schedule'!$C$30,'Dockage Schedule'!$M$29,'Yield &amp; Quality'!L43&lt;'Dockage Schedule'!$C$31,'Dockage Schedule'!$M$30,'Yield &amp; Quality'!L43&lt;'Dockage Schedule'!$C$32,'Dockage Schedule'!$M$31,'Yield &amp; Quality'!L43&lt;'Dockage Schedule'!$C$33,'Dockage Schedule'!$M$32,'Yield &amp; Quality'!L43&lt;'Dockage Schedule'!$C$34,'Dockage Schedule'!$M$33,'Yield &amp; Quality'!L43&lt;'Dockage Schedule'!$C$35,'Dockage Schedule'!$M$34,'Yield &amp; Quality'!L43&lt;'Dockage Schedule'!$C$36,'Dockage Schedule'!$M$35,'Yield &amp; Quality'!L43&lt;'Dockage Schedule'!$C$37,'Dockage Schedule'!$M$36,'Yield &amp; Quality'!L43&lt;'Dockage Schedule'!$C$38,'Dockage Schedule'!$M$37,'Yield &amp; Quality'!L43&lt;'Dockage Schedule'!$C$39,'Dockage Schedule'!$M$38,'Yield &amp; Quality'!L43&lt;'Dockage Schedule'!$C$40,'Dockage Schedule'!$M$39,'Yield &amp; Quality'!L43&lt;'Dockage Schedule'!$C$41,'Dockage Schedule'!$M$40,'Yield &amp; Quality'!L43&lt;'Dockage Schedule'!$C$42,'Dockage Schedule'!$M$41,'Yield &amp; Quality'!L43&lt;'Dockage Schedule'!$C$43,'Dockage Schedule'!$M$42,'Yield &amp; Quality'!L43&lt;'Dockage Schedule'!$C$44,'Dockage Schedule'!$M$43,'Yield &amp; Quality'!L43&lt;'Dockage Schedule'!$C$45,'Dockage Schedule'!$M$44,'Yield &amp; Quality'!L43&lt;'Dockage Schedule'!$C$46,'Dockage Schedule'!$M$45,'Yield &amp; Quality'!L43&lt;'Dockage Schedule'!$C$47,'Dockage Schedule'!$M$46,'Yield &amp; Quality'!L43&lt;'Dockage Schedule'!$C$48,'Dockage Schedule'!$M$47,'Yield &amp; Quality'!L43&lt;'Dockage Schedule'!$C$49,'Dockage Schedule'!M73,'Yield &amp; Quality'!L43&gt;='Dockage Schedule'!$C$49,'Dockage Schedule'!$M$49)</f>
        <v>0</v>
      </c>
      <c r="H48" cm="1">
        <f t="array" ref="H48">_xlfn.IFS('Yield &amp; Quality'!M43&lt;'Dockage Schedule'!$C$29,0,'Yield &amp; Quality'!M43&lt;'Dockage Schedule'!$C$30,'Dockage Schedule'!$M$29,'Yield &amp; Quality'!M43&lt;'Dockage Schedule'!$C$31,'Dockage Schedule'!$M$30,'Yield &amp; Quality'!M43&lt;'Dockage Schedule'!$C$32,'Dockage Schedule'!$M$31,'Yield &amp; Quality'!M43&lt;'Dockage Schedule'!$C$33,'Dockage Schedule'!$M$32,'Yield &amp; Quality'!M43&lt;'Dockage Schedule'!$C$34,'Dockage Schedule'!$M$33,'Yield &amp; Quality'!M43&lt;'Dockage Schedule'!$C$35,'Dockage Schedule'!$M$34,'Yield &amp; Quality'!M43&lt;'Dockage Schedule'!$C$36,'Dockage Schedule'!$M$35,'Yield &amp; Quality'!M43&lt;'Dockage Schedule'!$C$37,'Dockage Schedule'!$M$36,'Yield &amp; Quality'!M43&lt;'Dockage Schedule'!$C$38,'Dockage Schedule'!$M$37,'Yield &amp; Quality'!M43&lt;'Dockage Schedule'!$C$39,'Dockage Schedule'!$M$38,'Yield &amp; Quality'!M43&lt;'Dockage Schedule'!$C$40,'Dockage Schedule'!$M$39,'Yield &amp; Quality'!M43&lt;'Dockage Schedule'!$C$41,'Dockage Schedule'!$M$40,'Yield &amp; Quality'!M43&lt;'Dockage Schedule'!$C$42,'Dockage Schedule'!$M$41,'Yield &amp; Quality'!M43&lt;'Dockage Schedule'!$C$43,'Dockage Schedule'!$M$42,'Yield &amp; Quality'!M43&lt;'Dockage Schedule'!$C$44,'Dockage Schedule'!$M$43,'Yield &amp; Quality'!M43&lt;'Dockage Schedule'!$C$45,'Dockage Schedule'!$M$44,'Yield &amp; Quality'!M43&lt;'Dockage Schedule'!$C$46,'Dockage Schedule'!$M$45,'Yield &amp; Quality'!M43&lt;'Dockage Schedule'!$C$47,'Dockage Schedule'!$M$46,'Yield &amp; Quality'!M43&lt;'Dockage Schedule'!$C$48,'Dockage Schedule'!$M$47,'Yield &amp; Quality'!M43&lt;'Dockage Schedule'!$C$49,'Dockage Schedule'!N73,'Yield &amp; Quality'!M43&gt;='Dockage Schedule'!$C$49,'Dockage Schedule'!$M$49)</f>
        <v>0</v>
      </c>
      <c r="I48" cm="1">
        <f t="array" ref="I48">_xlfn.IFS('Yield &amp; Quality'!N43&lt;'Dockage Schedule'!$C$29,0,'Yield &amp; Quality'!N43&lt;'Dockage Schedule'!$C$30,'Dockage Schedule'!$M$29,'Yield &amp; Quality'!N43&lt;'Dockage Schedule'!$C$31,'Dockage Schedule'!$M$30,'Yield &amp; Quality'!N43&lt;'Dockage Schedule'!$C$32,'Dockage Schedule'!$M$31,'Yield &amp; Quality'!N43&lt;'Dockage Schedule'!$C$33,'Dockage Schedule'!$M$32,'Yield &amp; Quality'!N43&lt;'Dockage Schedule'!$C$34,'Dockage Schedule'!$M$33,'Yield &amp; Quality'!N43&lt;'Dockage Schedule'!$C$35,'Dockage Schedule'!$M$34,'Yield &amp; Quality'!N43&lt;'Dockage Schedule'!$C$36,'Dockage Schedule'!$M$35,'Yield &amp; Quality'!N43&lt;'Dockage Schedule'!$C$37,'Dockage Schedule'!$M$36,'Yield &amp; Quality'!N43&lt;'Dockage Schedule'!$C$38,'Dockage Schedule'!$M$37,'Yield &amp; Quality'!N43&lt;'Dockage Schedule'!$C$39,'Dockage Schedule'!$M$38,'Yield &amp; Quality'!N43&lt;'Dockage Schedule'!$C$40,'Dockage Schedule'!$M$39,'Yield &amp; Quality'!N43&lt;'Dockage Schedule'!$C$41,'Dockage Schedule'!$M$40,'Yield &amp; Quality'!N43&lt;'Dockage Schedule'!$C$42,'Dockage Schedule'!$M$41,'Yield &amp; Quality'!N43&lt;'Dockage Schedule'!$C$43,'Dockage Schedule'!$M$42,'Yield &amp; Quality'!N43&lt;'Dockage Schedule'!$C$44,'Dockage Schedule'!$M$43,'Yield &amp; Quality'!N43&lt;'Dockage Schedule'!$C$45,'Dockage Schedule'!$M$44,'Yield &amp; Quality'!N43&lt;'Dockage Schedule'!$C$46,'Dockage Schedule'!$M$45,'Yield &amp; Quality'!N43&lt;'Dockage Schedule'!$C$47,'Dockage Schedule'!$M$46,'Yield &amp; Quality'!N43&lt;'Dockage Schedule'!$C$48,'Dockage Schedule'!$M$47,'Yield &amp; Quality'!N43&lt;'Dockage Schedule'!$C$49,'Dockage Schedule'!O73,'Yield &amp; Quality'!N43&gt;='Dockage Schedule'!$C$49,'Dockage Schedule'!$M$49)</f>
        <v>0</v>
      </c>
      <c r="J48" s="62" cm="1">
        <f t="array" ref="J48">_xlfn.IFS('Yield &amp; Quality'!O43&lt;'Dockage Schedule'!$C$29,0,'Yield &amp; Quality'!O43&lt;'Dockage Schedule'!$C$30,'Dockage Schedule'!$M$29,'Yield &amp; Quality'!O43&lt;'Dockage Schedule'!$C$31,'Dockage Schedule'!$M$30,'Yield &amp; Quality'!O43&lt;'Dockage Schedule'!$C$32,'Dockage Schedule'!$M$31,'Yield &amp; Quality'!O43&lt;'Dockage Schedule'!$C$33,'Dockage Schedule'!$M$32,'Yield &amp; Quality'!O43&lt;'Dockage Schedule'!$C$34,'Dockage Schedule'!$M$33,'Yield &amp; Quality'!O43&lt;'Dockage Schedule'!$C$35,'Dockage Schedule'!$M$34,'Yield &amp; Quality'!O43&lt;'Dockage Schedule'!$C$36,'Dockage Schedule'!$M$35,'Yield &amp; Quality'!O43&lt;'Dockage Schedule'!$C$37,'Dockage Schedule'!$M$36,'Yield &amp; Quality'!O43&lt;'Dockage Schedule'!$C$38,'Dockage Schedule'!$M$37,'Yield &amp; Quality'!O43&lt;'Dockage Schedule'!$C$39,'Dockage Schedule'!$M$38,'Yield &amp; Quality'!O43&lt;'Dockage Schedule'!$C$40,'Dockage Schedule'!$M$39,'Yield &amp; Quality'!O43&lt;'Dockage Schedule'!$C$41,'Dockage Schedule'!$M$40,'Yield &amp; Quality'!O43&lt;'Dockage Schedule'!$C$42,'Dockage Schedule'!$M$41,'Yield &amp; Quality'!O43&lt;'Dockage Schedule'!$C$43,'Dockage Schedule'!$M$42,'Yield &amp; Quality'!O43&lt;'Dockage Schedule'!$C$44,'Dockage Schedule'!$M$43,'Yield &amp; Quality'!O43&lt;'Dockage Schedule'!$C$45,'Dockage Schedule'!$M$44,'Yield &amp; Quality'!O43&lt;'Dockage Schedule'!$C$46,'Dockage Schedule'!$M$45,'Yield &amp; Quality'!O43&lt;'Dockage Schedule'!$C$47,'Dockage Schedule'!$M$46,'Yield &amp; Quality'!O43&lt;'Dockage Schedule'!$C$48,'Dockage Schedule'!$M$47,'Yield &amp; Quality'!O43&lt;'Dockage Schedule'!$C$49,'Dockage Schedule'!P73,'Yield &amp; Quality'!O43&gt;='Dockage Schedule'!$C$49,'Dockage Schedule'!$M$49)</f>
        <v>0</v>
      </c>
      <c r="L48" s="67" cm="1">
        <f t="array" ref="L48">_xlfn.IFS('Yield &amp; Quality'!Q43&gt;='Dockage Schedule'!$P$4,'Dockage Schedule'!$AA$4,'Yield &amp; Quality'!Q43&gt;='Dockage Schedule'!$P$5,'Dockage Schedule'!$AA$5,'Yield &amp; Quality'!Q43&gt;='Dockage Schedule'!$P$6,'Dockage Schedule'!$AA$6,'Yield &amp; Quality'!Q43&gt;='Dockage Schedule'!$P$7,'Dockage Schedule'!$AA$7,'Yield &amp; Quality'!Q43&gt;='Dockage Schedule'!$P$8,'Dockage Schedule'!$AA$8,'Yield &amp; Quality'!Q43&gt;='Dockage Schedule'!$P$9,'Dockage Schedule'!$AA$9,'Yield &amp; Quality'!Q43&gt;='Dockage Schedule'!$P$10,'Dockage Schedule'!$AA$10,'Yield &amp; Quality'!Q43&gt;='Dockage Schedule'!$P$11,'Dockage Schedule'!$AA$11,'Yield &amp; Quality'!Q43&gt;='Dockage Schedule'!$P$12,'Dockage Schedule'!$AA$12,'Yield &amp; Quality'!Q43&gt;='Dockage Schedule'!$P$13,'Dockage Schedule'!$AA$13,'Yield &amp; Quality'!Q43&gt;='Dockage Schedule'!$P$14,'Dockage Schedule'!$AA$14,'Yield &amp; Quality'!Q43&gt;='Dockage Schedule'!$P$15,'Dockage Schedule'!$AA$15,'Yield &amp; Quality'!Q43&gt;='Dockage Schedule'!$P$16,'Dockage Schedule'!$AA$16,'Yield &amp; Quality'!Q43&gt;='Dockage Schedule'!$P$17,'Dockage Schedule'!$AA$17,'Yield &amp; Quality'!Q43&gt;='Dockage Schedule'!$P$18,'Dockage Schedule'!$AA$18,'Yield &amp; Quality'!Q43&gt;='Dockage Schedule'!$P$19,'Dockage Schedule'!$AA$19,'Yield &amp; Quality'!Q43&gt;='Dockage Schedule'!$P$20,'Dockage Schedule'!$AA$20,'Yield &amp; Quality'!Q43&gt;='Dockage Schedule'!$P$21,'Dockage Schedule'!$AA$21,'Yield &amp; Quality'!Q43&gt;='Dockage Schedule'!$P$22,'Dockage Schedule'!$AA$22,'Yield &amp; Quality'!Q43&gt;='Dockage Schedule'!$P$23,'Dockage Schedule'!$AA$23,'Yield &amp; Quality'!Q43&gt;='Dockage Schedule'!$P$24,'Dockage Schedule'!$AA$24,'Yield &amp; Quality'!Q43&gt;='Dockage Schedule'!$P$25,'Dockage Schedule'!$AA$25,'Yield &amp; Quality'!Q43&gt;='Dockage Schedule'!$P$26,'Dockage Schedule'!$AA$26,'Yield &amp; Quality'!Q43&gt;='Dockage Schedule'!$P$27,'Dockage Schedule'!$AA$27,'Yield &amp; Quality'!Q43&lt;'Dockage Schedule'!$P$27,'Dockage Schedule'!$AA$27)+_xlfn.IFS('Yield &amp; Quality'!V43&lt;'Dockage Schedule'!$AD$4,'Dockage Schedule'!$AN$3,'Yield &amp; Quality'!V43&lt;'Dockage Schedule'!$AD$5,'Dockage Schedule'!$AN$4,'Yield &amp; Quality'!V43&lt;'Dockage Schedule'!$AD$6,'Dockage Schedule'!$AN$5,'Yield &amp; Quality'!V43&lt;'Dockage Schedule'!$AD$7,'Dockage Schedule'!$AN$6,'Yield &amp; Quality'!V43&lt;'Dockage Schedule'!$AD$8,'Dockage Schedule'!$AN$7,'Yield &amp; Quality'!V43&lt;'Dockage Schedule'!$AD$9,'Dockage Schedule'!$AN$8,'Yield &amp; Quality'!V43&lt;'Dockage Schedule'!$AD$10,'Dockage Schedule'!$AN$9,'Yield &amp; Quality'!V43&lt;'Dockage Schedule'!$AD$11,'Dockage Schedule'!$AN$10,'Yield &amp; Quality'!V43&lt;'Dockage Schedule'!$AD$12,'Dockage Schedule'!$AN$11,'Yield &amp; Quality'!V43&lt;'Dockage Schedule'!$AD$13,'Dockage Schedule'!$AN$12,'Yield &amp; Quality'!V43&lt;'Dockage Schedule'!$AD$14,'Dockage Schedule'!$AN$13,'Yield &amp; Quality'!V43&lt;'Dockage Schedule'!$AD$15,'Dockage Schedule'!$AN$14,'Yield &amp; Quality'!V43&lt;'Dockage Schedule'!$AD$16,'Dockage Schedule'!$AN$15,'Yield &amp; Quality'!V43&lt;'Dockage Schedule'!$AD$17,'Dockage Schedule'!$AN$16,'Yield &amp; Quality'!V43&lt;'Dockage Schedule'!$AD$18,'Dockage Schedule'!$AN$17,'Yield &amp; Quality'!V43&lt;'Dockage Schedule'!$AD$19,'Dockage Schedule'!$AN$18,'Yield &amp; Quality'!V43&lt;'Dockage Schedule'!$AD$20,'Dockage Schedule'!$AN$19,'Yield &amp; Quality'!V43&lt;'Dockage Schedule'!$AD$21,'Dockage Schedule'!$AN$20,'Yield &amp; Quality'!V43&lt;'Dockage Schedule'!$AD$21,'Dockage Schedule'!$AN$22,'Yield &amp; Quality'!V43&lt;'Dockage Schedule'!$AD$22,'Dockage Schedule'!$AN$23,'Yield &amp; Quality'!V43&lt;'Dockage Schedule'!$AD$24,'Dockage Schedule'!$AN$24,'Yield &amp; Quality'!V43&lt;'Dockage Schedule'!$AD$25,'Dockage Schedule'!$AN$24,'Yield &amp; Quality'!V43&gt;='Dockage Schedule'!$AD$25,-500)-_xlfn.IFS('Yield &amp; Quality'!L43&lt;'Dockage Schedule'!$C$4,0,'Yield &amp; Quality'!L43&lt;'Dockage Schedule'!$C$5,'Dockage Schedule'!$M$4,'Yield &amp; Quality'!L43&lt;'Dockage Schedule'!$C$6,'Dockage Schedule'!$M$5,'Yield &amp; Quality'!L43&lt;'Dockage Schedule'!$C$6,'Dockage Schedule'!$M$7,'Yield &amp; Quality'!L43&lt;'Dockage Schedule'!$C$7,'Dockage Schedule'!$M$8,'Yield &amp; Quality'!L43&lt;'Dockage Schedule'!$C$8,'Dockage Schedule'!$M$9,'Yield &amp; Quality'!L43&lt;'Dockage Schedule'!$C$10,'Dockage Schedule'!$M$9,'Yield &amp; Quality'!L43&lt;'Dockage Schedule'!$C$10,'Dockage Schedule'!$M$11,'Yield &amp; Quality'!L43&lt;'Dockage Schedule'!$C$12,'Dockage Schedule'!$M$11,'Yield &amp; Quality'!L43&lt;'Dockage Schedule'!$C$13,'Dockage Schedule'!$M$12,'Yield &amp; Quality'!L43&lt;'Dockage Schedule'!$C$14,'Dockage Schedule'!$M$13,'Yield &amp; Quality'!L43&lt;'Dockage Schedule'!$C$15,'Dockage Schedule'!$M$14,'Yield &amp; Quality'!L43&lt;'Dockage Schedule'!$C$16,'Dockage Schedule'!$M$15,'Yield &amp; Quality'!L43&lt;'Dockage Schedule'!$C$17,'Dockage Schedule'!$M$16,'Yield &amp; Quality'!L43&lt;'Dockage Schedule'!$C$18,'Dockage Schedule'!$M$17,'Yield &amp; Quality'!L43&lt;'Dockage Schedule'!$C$19,'Dockage Schedule'!$M$18,'Yield &amp; Quality'!L43&lt;'Dockage Schedule'!$C$20,'Dockage Schedule'!$M$19,'Yield &amp; Quality'!L43&lt;'Dockage Schedule'!$C$21,'Dockage Schedule'!$M$20,'Yield &amp; Quality'!L43&lt;'Dockage Schedule'!$C$22,'Dockage Schedule'!$M$21,'Yield &amp; Quality'!L43&lt;'Dockage Schedule'!$C$23,'Dockage Schedule'!$M$22,'Yield &amp; Quality'!L43&lt;'Dockage Schedule'!$C$24,'Dockage Schedule'!$M$23,'Yield &amp; Quality'!L43&gt;='Dockage Schedule'!C49,'Dockage Schedule'!M49)</f>
        <v>-0.56000000000000005</v>
      </c>
      <c r="M48" s="29" cm="1">
        <f t="array" ref="M48">_xlfn.IFS('Yield &amp; Quality'!R43&gt;='Dockage Schedule'!$P$4,'Dockage Schedule'!$AA$4,'Yield &amp; Quality'!R43&gt;='Dockage Schedule'!$P$5,'Dockage Schedule'!$AA$5,'Yield &amp; Quality'!R43&gt;='Dockage Schedule'!$P$6,'Dockage Schedule'!$AA$6,'Yield &amp; Quality'!R43&gt;='Dockage Schedule'!$P$7,'Dockage Schedule'!$AA$7,'Yield &amp; Quality'!R43&gt;='Dockage Schedule'!$P$8,'Dockage Schedule'!$AA$8,'Yield &amp; Quality'!R43&gt;='Dockage Schedule'!$P$9,'Dockage Schedule'!$AA$9,'Yield &amp; Quality'!R43&gt;='Dockage Schedule'!$P$10,'Dockage Schedule'!$AA$10,'Yield &amp; Quality'!R43&gt;='Dockage Schedule'!$P$11,'Dockage Schedule'!$AA$11,'Yield &amp; Quality'!R43&gt;='Dockage Schedule'!$P$12,'Dockage Schedule'!$AA$12,'Yield &amp; Quality'!R43&gt;='Dockage Schedule'!$P$13,'Dockage Schedule'!$AA$13,'Yield &amp; Quality'!R43&gt;='Dockage Schedule'!$P$14,'Dockage Schedule'!$AA$14,'Yield &amp; Quality'!R43&gt;='Dockage Schedule'!$P$15,'Dockage Schedule'!$AA$15,'Yield &amp; Quality'!R43&gt;='Dockage Schedule'!$P$16,'Dockage Schedule'!$AA$16,'Yield &amp; Quality'!R43&gt;='Dockage Schedule'!$P$17,'Dockage Schedule'!$AA$17,'Yield &amp; Quality'!R43&gt;='Dockage Schedule'!$P$18,'Dockage Schedule'!$AA$18,'Yield &amp; Quality'!R43&gt;='Dockage Schedule'!$P$19,'Dockage Schedule'!$AA$19,'Yield &amp; Quality'!R43&gt;='Dockage Schedule'!$P$20,'Dockage Schedule'!$AA$20,'Yield &amp; Quality'!R43&gt;='Dockage Schedule'!$P$21,'Dockage Schedule'!$AA$21,'Yield &amp; Quality'!R43&gt;='Dockage Schedule'!$P$22,'Dockage Schedule'!$AA$22,'Yield &amp; Quality'!R43&gt;='Dockage Schedule'!$P$23,'Dockage Schedule'!$AA$23,'Yield &amp; Quality'!R43&gt;='Dockage Schedule'!$P$24,'Dockage Schedule'!$AA$24,'Yield &amp; Quality'!R43&gt;='Dockage Schedule'!$P$25,'Dockage Schedule'!$AA$25,'Yield &amp; Quality'!R43&gt;='Dockage Schedule'!$P$26,'Dockage Schedule'!$AA$26,'Yield &amp; Quality'!R43&gt;='Dockage Schedule'!$P$27,'Dockage Schedule'!$AA$27,'Yield &amp; Quality'!R43&lt;'Dockage Schedule'!$P$27,'Dockage Schedule'!$AA$27)+_xlfn.IFS('Yield &amp; Quality'!W43&lt;'Dockage Schedule'!$AD$4,'Dockage Schedule'!$AN$3,'Yield &amp; Quality'!W43&lt;'Dockage Schedule'!$AD$5,'Dockage Schedule'!$AN$4,'Yield &amp; Quality'!W43&lt;'Dockage Schedule'!$AD$6,'Dockage Schedule'!$AN$5,'Yield &amp; Quality'!W43&lt;'Dockage Schedule'!$AD$7,'Dockage Schedule'!$AN$6,'Yield &amp; Quality'!W43&lt;'Dockage Schedule'!$AD$8,'Dockage Schedule'!$AN$7,'Yield &amp; Quality'!W43&lt;'Dockage Schedule'!$AD$9,'Dockage Schedule'!$AN$8,'Yield &amp; Quality'!W43&lt;'Dockage Schedule'!$AD$10,'Dockage Schedule'!$AN$9,'Yield &amp; Quality'!W43&lt;'Dockage Schedule'!$AD$11,'Dockage Schedule'!$AN$10,'Yield &amp; Quality'!W43&lt;'Dockage Schedule'!$AD$12,'Dockage Schedule'!$AN$11,'Yield &amp; Quality'!W43&lt;'Dockage Schedule'!$AD$13,'Dockage Schedule'!$AN$12,'Yield &amp; Quality'!W43&lt;'Dockage Schedule'!$AD$14,'Dockage Schedule'!$AN$13,'Yield &amp; Quality'!W43&lt;'Dockage Schedule'!$AD$15,'Dockage Schedule'!$AN$14,'Yield &amp; Quality'!W43&lt;'Dockage Schedule'!$AD$16,'Dockage Schedule'!$AN$15,'Yield &amp; Quality'!W43&lt;'Dockage Schedule'!$AD$17,'Dockage Schedule'!$AN$16,'Yield &amp; Quality'!W43&lt;'Dockage Schedule'!$AD$18,'Dockage Schedule'!$AN$17,'Yield &amp; Quality'!W43&lt;'Dockage Schedule'!$AD$19,'Dockage Schedule'!$AN$18,'Yield &amp; Quality'!W43&lt;'Dockage Schedule'!$AD$20,'Dockage Schedule'!$AN$19,'Yield &amp; Quality'!W43&lt;'Dockage Schedule'!$AD$21,'Dockage Schedule'!$AN$20,'Yield &amp; Quality'!W43&lt;'Dockage Schedule'!$AD$21,'Dockage Schedule'!$AN$22,'Yield &amp; Quality'!W43&lt;'Dockage Schedule'!$AD$22,'Dockage Schedule'!$AN$23,'Yield &amp; Quality'!W43&lt;'Dockage Schedule'!$AD$24,'Dockage Schedule'!$AN$24,'Yield &amp; Quality'!W43&lt;'Dockage Schedule'!$AD$25,'Dockage Schedule'!$AN$24,'Yield &amp; Quality'!W43&gt;='Dockage Schedule'!$AD$25,-500)-_xlfn.IFS('Yield &amp; Quality'!M43&lt;'Dockage Schedule'!$C$4,0,'Yield &amp; Quality'!M43&lt;'Dockage Schedule'!$C$5,'Dockage Schedule'!$M$4,'Yield &amp; Quality'!M43&lt;'Dockage Schedule'!$C$6,'Dockage Schedule'!$M$5,'Yield &amp; Quality'!M43&lt;'Dockage Schedule'!$C$6,'Dockage Schedule'!$M$7,'Yield &amp; Quality'!M43&lt;'Dockage Schedule'!$C$7,'Dockage Schedule'!$M$8,'Yield &amp; Quality'!M43&lt;'Dockage Schedule'!$C$8,'Dockage Schedule'!$M$9,'Yield &amp; Quality'!M43&lt;'Dockage Schedule'!$C$10,'Dockage Schedule'!$M$9,'Yield &amp; Quality'!M43&lt;'Dockage Schedule'!$C$10,'Dockage Schedule'!$M$11,'Yield &amp; Quality'!M43&lt;'Dockage Schedule'!$C$12,'Dockage Schedule'!$M$11,'Yield &amp; Quality'!M43&lt;'Dockage Schedule'!$C$13,'Dockage Schedule'!$M$12,'Yield &amp; Quality'!M43&lt;'Dockage Schedule'!$C$14,'Dockage Schedule'!$M$13,'Yield &amp; Quality'!M43&lt;'Dockage Schedule'!$C$15,'Dockage Schedule'!$M$14,'Yield &amp; Quality'!M43&lt;'Dockage Schedule'!$C$16,'Dockage Schedule'!$M$15,'Yield &amp; Quality'!M43&lt;'Dockage Schedule'!$C$17,'Dockage Schedule'!$M$16,'Yield &amp; Quality'!M43&lt;'Dockage Schedule'!$C$18,'Dockage Schedule'!$M$17,'Yield &amp; Quality'!M43&lt;'Dockage Schedule'!$C$19,'Dockage Schedule'!$M$18,'Yield &amp; Quality'!M43&lt;'Dockage Schedule'!$C$20,'Dockage Schedule'!$M$19,'Yield &amp; Quality'!M43&lt;'Dockage Schedule'!$C$21,'Dockage Schedule'!$M$20,'Yield &amp; Quality'!M43&lt;'Dockage Schedule'!$C$22,'Dockage Schedule'!$M$21,'Yield &amp; Quality'!M43&lt;'Dockage Schedule'!$C$23,'Dockage Schedule'!$M$22,'Yield &amp; Quality'!M43&lt;'Dockage Schedule'!$C$24,'Dockage Schedule'!$M$23,'Yield &amp; Quality'!M43&gt;='Dockage Schedule'!D49,'Dockage Schedule'!N49)</f>
        <v>-0.03</v>
      </c>
      <c r="N48" s="29" cm="1">
        <f t="array" ref="N48">_xlfn.IFS('Yield &amp; Quality'!S43&gt;='Dockage Schedule'!$P$4,'Dockage Schedule'!$AA$4,'Yield &amp; Quality'!S43&gt;='Dockage Schedule'!$P$5,'Dockage Schedule'!$AA$5,'Yield &amp; Quality'!S43&gt;='Dockage Schedule'!$P$6,'Dockage Schedule'!$AA$6,'Yield &amp; Quality'!S43&gt;='Dockage Schedule'!$P$7,'Dockage Schedule'!$AA$7,'Yield &amp; Quality'!S43&gt;='Dockage Schedule'!$P$8,'Dockage Schedule'!$AA$8,'Yield &amp; Quality'!S43&gt;='Dockage Schedule'!$P$9,'Dockage Schedule'!$AA$9,'Yield &amp; Quality'!S43&gt;='Dockage Schedule'!$P$10,'Dockage Schedule'!$AA$10,'Yield &amp; Quality'!S43&gt;='Dockage Schedule'!$P$11,'Dockage Schedule'!$AA$11,'Yield &amp; Quality'!S43&gt;='Dockage Schedule'!$P$12,'Dockage Schedule'!$AA$12,'Yield &amp; Quality'!S43&gt;='Dockage Schedule'!$P$13,'Dockage Schedule'!$AA$13,'Yield &amp; Quality'!S43&gt;='Dockage Schedule'!$P$14,'Dockage Schedule'!$AA$14,'Yield &amp; Quality'!S43&gt;='Dockage Schedule'!$P$15,'Dockage Schedule'!$AA$15,'Yield &amp; Quality'!S43&gt;='Dockage Schedule'!$P$16,'Dockage Schedule'!$AA$16,'Yield &amp; Quality'!S43&gt;='Dockage Schedule'!$P$17,'Dockage Schedule'!$AA$17,'Yield &amp; Quality'!S43&gt;='Dockage Schedule'!$P$18,'Dockage Schedule'!$AA$18,'Yield &amp; Quality'!S43&gt;='Dockage Schedule'!$P$19,'Dockage Schedule'!$AA$19,'Yield &amp; Quality'!S43&gt;='Dockage Schedule'!$P$20,'Dockage Schedule'!$AA$20,'Yield &amp; Quality'!S43&gt;='Dockage Schedule'!$P$21,'Dockage Schedule'!$AA$21,'Yield &amp; Quality'!S43&gt;='Dockage Schedule'!$P$22,'Dockage Schedule'!$AA$22,'Yield &amp; Quality'!S43&gt;='Dockage Schedule'!$P$23,'Dockage Schedule'!$AA$23,'Yield &amp; Quality'!S43&gt;='Dockage Schedule'!$P$24,'Dockage Schedule'!$AA$24,'Yield &amp; Quality'!S43&gt;='Dockage Schedule'!$P$25,'Dockage Schedule'!$AA$25,'Yield &amp; Quality'!S43&gt;='Dockage Schedule'!$P$26,'Dockage Schedule'!$AA$26,'Yield &amp; Quality'!S43&gt;='Dockage Schedule'!$P$27,'Dockage Schedule'!$AA$27,'Yield &amp; Quality'!S43&lt;'Dockage Schedule'!$P$27,'Dockage Schedule'!$AA$27)+_xlfn.IFS('Yield &amp; Quality'!X43&lt;'Dockage Schedule'!$AD$4,'Dockage Schedule'!$AN$3,'Yield &amp; Quality'!X43&lt;'Dockage Schedule'!$AD$5,'Dockage Schedule'!$AN$4,'Yield &amp; Quality'!X43&lt;'Dockage Schedule'!$AD$6,'Dockage Schedule'!$AN$5,'Yield &amp; Quality'!X43&lt;'Dockage Schedule'!$AD$7,'Dockage Schedule'!$AN$6,'Yield &amp; Quality'!X43&lt;'Dockage Schedule'!$AD$8,'Dockage Schedule'!$AN$7,'Yield &amp; Quality'!X43&lt;'Dockage Schedule'!$AD$9,'Dockage Schedule'!$AN$8,'Yield &amp; Quality'!X43&lt;'Dockage Schedule'!$AD$10,'Dockage Schedule'!$AN$9,'Yield &amp; Quality'!X43&lt;'Dockage Schedule'!$AD$11,'Dockage Schedule'!$AN$10,'Yield &amp; Quality'!X43&lt;'Dockage Schedule'!$AD$12,'Dockage Schedule'!$AN$11,'Yield &amp; Quality'!X43&lt;'Dockage Schedule'!$AD$13,'Dockage Schedule'!$AN$12,'Yield &amp; Quality'!X43&lt;'Dockage Schedule'!$AD$14,'Dockage Schedule'!$AN$13,'Yield &amp; Quality'!X43&lt;'Dockage Schedule'!$AD$15,'Dockage Schedule'!$AN$14,'Yield &amp; Quality'!X43&lt;'Dockage Schedule'!$AD$16,'Dockage Schedule'!$AN$15,'Yield &amp; Quality'!X43&lt;'Dockage Schedule'!$AD$17,'Dockage Schedule'!$AN$16,'Yield &amp; Quality'!X43&lt;'Dockage Schedule'!$AD$18,'Dockage Schedule'!$AN$17,'Yield &amp; Quality'!X43&lt;'Dockage Schedule'!$AD$19,'Dockage Schedule'!$AN$18,'Yield &amp; Quality'!X43&lt;'Dockage Schedule'!$AD$20,'Dockage Schedule'!$AN$19,'Yield &amp; Quality'!X43&lt;'Dockage Schedule'!$AD$21,'Dockage Schedule'!$AN$20,'Yield &amp; Quality'!X43&lt;'Dockage Schedule'!$AD$21,'Dockage Schedule'!$AN$22,'Yield &amp; Quality'!X43&lt;'Dockage Schedule'!$AD$22,'Dockage Schedule'!$AN$23,'Yield &amp; Quality'!X43&lt;'Dockage Schedule'!$AD$24,'Dockage Schedule'!$AN$24,'Yield &amp; Quality'!X43&lt;'Dockage Schedule'!$AD$25,'Dockage Schedule'!$AN$24,'Yield &amp; Quality'!X43&gt;='Dockage Schedule'!$AD$25,-500)-_xlfn.IFS('Yield &amp; Quality'!N43&lt;'Dockage Schedule'!$C$4,0,'Yield &amp; Quality'!N43&lt;'Dockage Schedule'!$C$5,'Dockage Schedule'!$M$4,'Yield &amp; Quality'!N43&lt;'Dockage Schedule'!$C$6,'Dockage Schedule'!$M$5,'Yield &amp; Quality'!N43&lt;'Dockage Schedule'!$C$6,'Dockage Schedule'!$M$7,'Yield &amp; Quality'!N43&lt;'Dockage Schedule'!$C$7,'Dockage Schedule'!$M$8,'Yield &amp; Quality'!N43&lt;'Dockage Schedule'!$C$8,'Dockage Schedule'!$M$9,'Yield &amp; Quality'!N43&lt;'Dockage Schedule'!$C$10,'Dockage Schedule'!$M$9,'Yield &amp; Quality'!N43&lt;'Dockage Schedule'!$C$10,'Dockage Schedule'!$M$11,'Yield &amp; Quality'!N43&lt;'Dockage Schedule'!$C$12,'Dockage Schedule'!$M$11,'Yield &amp; Quality'!N43&lt;'Dockage Schedule'!$C$13,'Dockage Schedule'!$M$12,'Yield &amp; Quality'!N43&lt;'Dockage Schedule'!$C$14,'Dockage Schedule'!$M$13,'Yield &amp; Quality'!N43&lt;'Dockage Schedule'!$C$15,'Dockage Schedule'!$M$14,'Yield &amp; Quality'!N43&lt;'Dockage Schedule'!$C$16,'Dockage Schedule'!$M$15,'Yield &amp; Quality'!N43&lt;'Dockage Schedule'!$C$17,'Dockage Schedule'!$M$16,'Yield &amp; Quality'!N43&lt;'Dockage Schedule'!$C$18,'Dockage Schedule'!$M$17,'Yield &amp; Quality'!N43&lt;'Dockage Schedule'!$C$19,'Dockage Schedule'!$M$18,'Yield &amp; Quality'!N43&lt;'Dockage Schedule'!$C$20,'Dockage Schedule'!$M$19,'Yield &amp; Quality'!N43&lt;'Dockage Schedule'!$C$21,'Dockage Schedule'!$M$20,'Yield &amp; Quality'!N43&lt;'Dockage Schedule'!$C$22,'Dockage Schedule'!$M$21,'Yield &amp; Quality'!N43&lt;'Dockage Schedule'!$C$23,'Dockage Schedule'!$M$22,'Yield &amp; Quality'!N43&lt;'Dockage Schedule'!$C$24,'Dockage Schedule'!$M$23,'Yield &amp; Quality'!N43&gt;='Dockage Schedule'!E49,'Dockage Schedule'!O49)</f>
        <v>-0.26</v>
      </c>
      <c r="O48" s="68" cm="1">
        <f t="array" ref="O48">_xlfn.IFS('Yield &amp; Quality'!T43&gt;='Dockage Schedule'!$P$4,'Dockage Schedule'!$AA$4,'Yield &amp; Quality'!T43&gt;='Dockage Schedule'!$P$5,'Dockage Schedule'!$AA$5,'Yield &amp; Quality'!T43&gt;='Dockage Schedule'!$P$6,'Dockage Schedule'!$AA$6,'Yield &amp; Quality'!T43&gt;='Dockage Schedule'!$P$7,'Dockage Schedule'!$AA$7,'Yield &amp; Quality'!T43&gt;='Dockage Schedule'!$P$8,'Dockage Schedule'!$AA$8,'Yield &amp; Quality'!T43&gt;='Dockage Schedule'!$P$9,'Dockage Schedule'!$AA$9,'Yield &amp; Quality'!T43&gt;='Dockage Schedule'!$P$10,'Dockage Schedule'!$AA$10,'Yield &amp; Quality'!T43&gt;='Dockage Schedule'!$P$11,'Dockage Schedule'!$AA$11,'Yield &amp; Quality'!T43&gt;='Dockage Schedule'!$P$12,'Dockage Schedule'!$AA$12,'Yield &amp; Quality'!T43&gt;='Dockage Schedule'!$P$13,'Dockage Schedule'!$AA$13,'Yield &amp; Quality'!T43&gt;='Dockage Schedule'!$P$14,'Dockage Schedule'!$AA$14,'Yield &amp; Quality'!T43&gt;='Dockage Schedule'!$P$15,'Dockage Schedule'!$AA$15,'Yield &amp; Quality'!T43&gt;='Dockage Schedule'!$P$16,'Dockage Schedule'!$AA$16,'Yield &amp; Quality'!T43&gt;='Dockage Schedule'!$P$17,'Dockage Schedule'!$AA$17,'Yield &amp; Quality'!T43&gt;='Dockage Schedule'!$P$18,'Dockage Schedule'!$AA$18,'Yield &amp; Quality'!T43&gt;='Dockage Schedule'!$P$19,'Dockage Schedule'!$AA$19,'Yield &amp; Quality'!T43&gt;='Dockage Schedule'!$P$20,'Dockage Schedule'!$AA$20,'Yield &amp; Quality'!T43&gt;='Dockage Schedule'!$P$21,'Dockage Schedule'!$AA$21,'Yield &amp; Quality'!T43&gt;='Dockage Schedule'!$P$22,'Dockage Schedule'!$AA$22,'Yield &amp; Quality'!T43&gt;='Dockage Schedule'!$P$23,'Dockage Schedule'!$AA$23,'Yield &amp; Quality'!T43&gt;='Dockage Schedule'!$P$24,'Dockage Schedule'!$AA$24,'Yield &amp; Quality'!T43&gt;='Dockage Schedule'!$P$25,'Dockage Schedule'!$AA$25,'Yield &amp; Quality'!T43&gt;='Dockage Schedule'!$P$26,'Dockage Schedule'!$AA$26,'Yield &amp; Quality'!T43&gt;='Dockage Schedule'!$P$27,'Dockage Schedule'!$AA$27,'Yield &amp; Quality'!T43&lt;'Dockage Schedule'!$P$27,'Dockage Schedule'!$AA$27)+_xlfn.IFS('Yield &amp; Quality'!Y43&lt;'Dockage Schedule'!$AD$4,'Dockage Schedule'!$AN$3,'Yield &amp; Quality'!Y43&lt;'Dockage Schedule'!$AD$5,'Dockage Schedule'!$AN$4,'Yield &amp; Quality'!Y43&lt;'Dockage Schedule'!$AD$6,'Dockage Schedule'!$AN$5,'Yield &amp; Quality'!Y43&lt;'Dockage Schedule'!$AD$7,'Dockage Schedule'!$AN$6,'Yield &amp; Quality'!Y43&lt;'Dockage Schedule'!$AD$8,'Dockage Schedule'!$AN$7,'Yield &amp; Quality'!Y43&lt;'Dockage Schedule'!$AD$9,'Dockage Schedule'!$AN$8,'Yield &amp; Quality'!Y43&lt;'Dockage Schedule'!$AD$10,'Dockage Schedule'!$AN$9,'Yield &amp; Quality'!Y43&lt;'Dockage Schedule'!$AD$11,'Dockage Schedule'!$AN$10,'Yield &amp; Quality'!Y43&lt;'Dockage Schedule'!$AD$12,'Dockage Schedule'!$AN$11,'Yield &amp; Quality'!Y43&lt;'Dockage Schedule'!$AD$13,'Dockage Schedule'!$AN$12,'Yield &amp; Quality'!Y43&lt;'Dockage Schedule'!$AD$14,'Dockage Schedule'!$AN$13,'Yield &amp; Quality'!Y43&lt;'Dockage Schedule'!$AD$15,'Dockage Schedule'!$AN$14,'Yield &amp; Quality'!Y43&lt;'Dockage Schedule'!$AD$16,'Dockage Schedule'!$AN$15,'Yield &amp; Quality'!Y43&lt;'Dockage Schedule'!$AD$17,'Dockage Schedule'!$AN$16,'Yield &amp; Quality'!Y43&lt;'Dockage Schedule'!$AD$18,'Dockage Schedule'!$AN$17,'Yield &amp; Quality'!Y43&lt;'Dockage Schedule'!$AD$19,'Dockage Schedule'!$AN$18,'Yield &amp; Quality'!Y43&lt;'Dockage Schedule'!$AD$20,'Dockage Schedule'!$AN$19,'Yield &amp; Quality'!Y43&lt;'Dockage Schedule'!$AD$21,'Dockage Schedule'!$AN$20,'Yield &amp; Quality'!Y43&lt;'Dockage Schedule'!$AD$21,'Dockage Schedule'!$AN$22,'Yield &amp; Quality'!Y43&lt;'Dockage Schedule'!$AD$22,'Dockage Schedule'!$AN$23,'Yield &amp; Quality'!Y43&lt;'Dockage Schedule'!$AD$24,'Dockage Schedule'!$AN$24,'Yield &amp; Quality'!Y43&lt;'Dockage Schedule'!$AD$25,'Dockage Schedule'!$AN$24,'Yield &amp; Quality'!Y43&gt;='Dockage Schedule'!$AD$25,-500)-_xlfn.IFS('Yield &amp; Quality'!O43&lt;'Dockage Schedule'!$C$4,0,'Yield &amp; Quality'!O43&lt;'Dockage Schedule'!$C$5,'Dockage Schedule'!$M$4,'Yield &amp; Quality'!O43&lt;'Dockage Schedule'!$C$6,'Dockage Schedule'!$M$5,'Yield &amp; Quality'!O43&lt;'Dockage Schedule'!$C$6,'Dockage Schedule'!$M$7,'Yield &amp; Quality'!O43&lt;'Dockage Schedule'!$C$7,'Dockage Schedule'!$M$8,'Yield &amp; Quality'!O43&lt;'Dockage Schedule'!$C$8,'Dockage Schedule'!$M$9,'Yield &amp; Quality'!O43&lt;'Dockage Schedule'!$C$10,'Dockage Schedule'!$M$9,'Yield &amp; Quality'!O43&lt;'Dockage Schedule'!$C$10,'Dockage Schedule'!$M$11,'Yield &amp; Quality'!O43&lt;'Dockage Schedule'!$C$12,'Dockage Schedule'!$M$11,'Yield &amp; Quality'!O43&lt;'Dockage Schedule'!$C$13,'Dockage Schedule'!$M$12,'Yield &amp; Quality'!O43&lt;'Dockage Schedule'!$C$14,'Dockage Schedule'!$M$13,'Yield &amp; Quality'!O43&lt;'Dockage Schedule'!$C$15,'Dockage Schedule'!$M$14,'Yield &amp; Quality'!O43&lt;'Dockage Schedule'!$C$16,'Dockage Schedule'!$M$15,'Yield &amp; Quality'!O43&lt;'Dockage Schedule'!$C$17,'Dockage Schedule'!$M$16,'Yield &amp; Quality'!O43&lt;'Dockage Schedule'!$C$18,'Dockage Schedule'!$M$17,'Yield &amp; Quality'!O43&lt;'Dockage Schedule'!$C$19,'Dockage Schedule'!$M$18,'Yield &amp; Quality'!O43&lt;'Dockage Schedule'!$C$20,'Dockage Schedule'!$M$19,'Yield &amp; Quality'!O43&lt;'Dockage Schedule'!$C$21,'Dockage Schedule'!$M$20,'Yield &amp; Quality'!O43&lt;'Dockage Schedule'!$C$22,'Dockage Schedule'!$M$21,'Yield &amp; Quality'!O43&lt;'Dockage Schedule'!$C$23,'Dockage Schedule'!$M$22,'Yield &amp; Quality'!O43&lt;'Dockage Schedule'!$C$24,'Dockage Schedule'!$M$23,'Yield &amp; Quality'!O43&gt;='Dockage Schedule'!F49,'Dockage Schedule'!P49)</f>
        <v>-0.03</v>
      </c>
      <c r="Q48" s="66">
        <f>(('Yield &amp; Quality'!G43*((100-'Partial Returns'!G48)/100))*($C$3+L48))+($C$4*'Yield &amp; Quality'!AA43)</f>
        <v>927.66388946034272</v>
      </c>
      <c r="R48" s="7">
        <f>(('Yield &amp; Quality'!H43*((100-'Partial Returns'!H48)/100))*($C$3+M48))+($C$4*'Yield &amp; Quality'!AB43)</f>
        <v>945.83406558322577</v>
      </c>
      <c r="S48" s="7">
        <f>(('Yield &amp; Quality'!I43*((100-'Partial Returns'!I48)/100))*($C$3+N48))+($C$4*'Yield &amp; Quality'!AC43)</f>
        <v>854.49378244456375</v>
      </c>
      <c r="T48" s="8">
        <f>(('Yield &amp; Quality'!J43*((100-'Partial Returns'!J48)/100))*($C$3+O48))+($C$4*'Yield &amp; Quality'!AD43)</f>
        <v>931.38293772373299</v>
      </c>
      <c r="U48" s="5"/>
      <c r="V48" s="66" cm="1">
        <f t="array" ref="V48">_xlfn.IFS('Yield &amp; Quality'!B43='Treatment Costs'!$A$3,'Treatment Costs'!$K$3,'Yield &amp; Quality'!B43='Treatment Costs'!$A$4,'Treatment Costs'!$K$4,'Yield &amp; Quality'!B43='Treatment Costs'!$A$5,'Treatment Costs'!$K$5,'Yield &amp; Quality'!B43='Treatment Costs'!$A$6,'Treatment Costs'!$K$6,'Yield &amp; Quality'!B43='Treatment Costs'!$A$7,'Treatment Costs'!$K$7,'Yield &amp; Quality'!B43='Treatment Costs'!$A$8,'Treatment Costs'!$K$8,'Yield &amp; Quality'!B43='Treatment Costs'!$A$9,'Treatment Costs'!$K$9,'Yield &amp; Quality'!B43='Treatment Costs'!$A$10,'Treatment Costs'!$K$10,'Yield &amp; Quality'!B43='Treatment Costs'!$A$11,'Treatment Costs'!$K$11,'Yield &amp; Quality'!B43='Treatment Costs'!$A$12,'Treatment Costs'!$K$12,'Yield &amp; Quality'!B43='Treatment Costs'!$A$13,'Treatment Costs'!$K$13,'Yield &amp; Quality'!B43='Treatment Costs'!$A$14,'Treatment Costs'!$K$14,'Yield &amp; Quality'!B43='Treatment Costs'!$A$15,'Treatment Costs'!$K$15,'Yield &amp; Quality'!B43='Treatment Costs'!$A$16,'Treatment Costs'!$K$16)</f>
        <v>162.64017857142858</v>
      </c>
      <c r="W48" s="7" cm="1">
        <f t="array" ref="W48">_xlfn.IFS('Yield &amp; Quality'!C43='Treatment Costs'!$A$3,'Treatment Costs'!$W$3,'Yield &amp; Quality'!C43='Treatment Costs'!$A$4,'Treatment Costs'!$W$4,'Yield &amp; Quality'!C43='Treatment Costs'!$A$5,'Treatment Costs'!$W$5,'Yield &amp; Quality'!C43='Treatment Costs'!$A$6,'Treatment Costs'!$W$6,'Yield &amp; Quality'!C43='Treatment Costs'!$A$7,'Treatment Costs'!$W$7,'Yield &amp; Quality'!C43='Treatment Costs'!$A$8,'Treatment Costs'!$W$8,'Yield &amp; Quality'!C43='Treatment Costs'!$A$9,'Treatment Costs'!$W$9,'Yield &amp; Quality'!C43='Treatment Costs'!$A$10,'Treatment Costs'!$W$10,'Yield &amp; Quality'!C43='Treatment Costs'!$A$11,'Treatment Costs'!$W$11,'Yield &amp; Quality'!C43='Treatment Costs'!$A$12,'Treatment Costs'!$W$12,'Yield &amp; Quality'!C43='Treatment Costs'!$A$13,'Treatment Costs'!$W$13,'Yield &amp; Quality'!C43='Treatment Costs'!$A$14,'Treatment Costs'!$W$14,'Yield &amp; Quality'!C43='Treatment Costs'!$A$15,'Treatment Costs'!$W$15,'Yield &amp; Quality'!C43='Treatment Costs'!$A$16,'Treatment Costs'!$W$16)</f>
        <v>175.04642857142858</v>
      </c>
      <c r="X48" s="7" cm="1">
        <f t="array" ref="X48">_xlfn.IFS('Yield &amp; Quality'!D43='Treatment Costs'!$A$3,'Treatment Costs'!$K$3,'Yield &amp; Quality'!D43='Treatment Costs'!$A$4,'Treatment Costs'!$K$4,'Yield &amp; Quality'!D43='Treatment Costs'!$A$5,'Treatment Costs'!$K$5,'Yield &amp; Quality'!D43='Treatment Costs'!$A$6,'Treatment Costs'!$K$6,'Yield &amp; Quality'!D43='Treatment Costs'!$A$7,'Treatment Costs'!$K$7,'Yield &amp; Quality'!D43='Treatment Costs'!$A$8,'Treatment Costs'!$K$8,'Yield &amp; Quality'!D43='Treatment Costs'!$A$9,'Treatment Costs'!$K$9,'Yield &amp; Quality'!D43='Treatment Costs'!$A$10,'Treatment Costs'!$K$10,'Yield &amp; Quality'!D43='Treatment Costs'!$A$11,'Treatment Costs'!$K$11,'Yield &amp; Quality'!D43='Treatment Costs'!$A$12,'Treatment Costs'!$K$12,'Yield &amp; Quality'!D43='Treatment Costs'!$A$13,'Treatment Costs'!$K$13,'Yield &amp; Quality'!D43='Treatment Costs'!$A$14,'Treatment Costs'!$K$14,'Yield &amp; Quality'!D43='Treatment Costs'!$A$15,'Treatment Costs'!$K$15,'Yield &amp; Quality'!D43='Treatment Costs'!$A$16,'Treatment Costs'!$K$16)</f>
        <v>98.121428571428567</v>
      </c>
      <c r="Y48" s="8" cm="1">
        <f t="array" ref="Y48">_xlfn.IFS('Yield &amp; Quality'!E43='Treatment Costs'!$A$3,'Treatment Costs'!$W$3,'Yield &amp; Quality'!E43='Treatment Costs'!$A$4,'Treatment Costs'!$W$4,'Yield &amp; Quality'!E43='Treatment Costs'!$A$5,'Treatment Costs'!$W$5,'Yield &amp; Quality'!E43='Treatment Costs'!$A$6,'Treatment Costs'!$W$6,'Yield &amp; Quality'!E43='Treatment Costs'!$A$7,'Treatment Costs'!$W$7,'Yield &amp; Quality'!E43='Treatment Costs'!$A$8,'Treatment Costs'!$W$8,'Yield &amp; Quality'!E43='Treatment Costs'!$A$9,'Treatment Costs'!$W$9,'Yield &amp; Quality'!E43='Treatment Costs'!$A$10,'Treatment Costs'!$W$10,'Yield &amp; Quality'!E43='Treatment Costs'!$A$11,'Treatment Costs'!$W$11,'Yield &amp; Quality'!E43='Treatment Costs'!$A$12,'Treatment Costs'!$W$12,'Yield &amp; Quality'!E43='Treatment Costs'!$A$13,'Treatment Costs'!$W$13,'Yield &amp; Quality'!E43='Treatment Costs'!$A$14,'Treatment Costs'!$W$14,'Yield &amp; Quality'!E43='Treatment Costs'!$A$15,'Treatment Costs'!$W$15,'Yield &amp; Quality'!E43='Treatment Costs'!$A$16,'Treatment Costs'!$W$16)</f>
        <v>92.967857142857142</v>
      </c>
      <c r="AA48" s="66">
        <f>(('Yield &amp; Quality'!G43*((100-'Partial Returns'!G48)/100))*($C$3+L48))+($C$4*'Yield &amp; Quality'!AA43)-V48</f>
        <v>765.02371088891414</v>
      </c>
      <c r="AB48" s="7">
        <f>(('Yield &amp; Quality'!H43*((100-'Partial Returns'!H48)/100))*($C$3+M48))+($C$4*'Yield &amp; Quality'!AB43)-W48</f>
        <v>770.78763701179719</v>
      </c>
      <c r="AC48" s="7">
        <f>(('Yield &amp; Quality'!I43*((100-'Partial Returns'!I48)/100))*($C$3+N48))+($C$4*'Yield &amp; Quality'!AC43)-X48</f>
        <v>756.37235387313513</v>
      </c>
      <c r="AD48" s="8">
        <f>(('Yield &amp; Quality'!J43*((100-'Partial Returns'!J48)/100))*($C$3+O48))+($C$4*'Yield &amp; Quality'!AD43)-Y48</f>
        <v>838.41508058087584</v>
      </c>
    </row>
    <row r="49" spans="1:30" x14ac:dyDescent="0.25">
      <c r="A49">
        <v>6.6</v>
      </c>
      <c r="B49" s="66">
        <f>($C$3*'Yield &amp; Quality'!G44)+($C$4*'Yield &amp; Quality'!AA44)</f>
        <v>912.89375130618328</v>
      </c>
      <c r="C49" s="7">
        <f>($C$3*'Yield &amp; Quality'!H44)+($C$4*'Yield &amp; Quality'!AB44)</f>
        <v>892.77571178319249</v>
      </c>
      <c r="D49" s="7">
        <f>($C$3*'Yield &amp; Quality'!I44)+($C$4*'Yield &amp; Quality'!AC44)</f>
        <v>1075.9435073252573</v>
      </c>
      <c r="E49" s="8">
        <f>($C$3*'Yield &amp; Quality'!J44)+($C$4*'Yield &amp; Quality'!AD44)</f>
        <v>1107.281070976396</v>
      </c>
      <c r="G49" s="61" cm="1">
        <f t="array" ref="G49">_xlfn.IFS('Yield &amp; Quality'!L44&lt;'Dockage Schedule'!$C$29,0,'Yield &amp; Quality'!L44&lt;'Dockage Schedule'!$C$30,'Dockage Schedule'!$M$29,'Yield &amp; Quality'!L44&lt;'Dockage Schedule'!$C$31,'Dockage Schedule'!$M$30,'Yield &amp; Quality'!L44&lt;'Dockage Schedule'!$C$32,'Dockage Schedule'!$M$31,'Yield &amp; Quality'!L44&lt;'Dockage Schedule'!$C$33,'Dockage Schedule'!$M$32,'Yield &amp; Quality'!L44&lt;'Dockage Schedule'!$C$34,'Dockage Schedule'!$M$33,'Yield &amp; Quality'!L44&lt;'Dockage Schedule'!$C$35,'Dockage Schedule'!$M$34,'Yield &amp; Quality'!L44&lt;'Dockage Schedule'!$C$36,'Dockage Schedule'!$M$35,'Yield &amp; Quality'!L44&lt;'Dockage Schedule'!$C$37,'Dockage Schedule'!$M$36,'Yield &amp; Quality'!L44&lt;'Dockage Schedule'!$C$38,'Dockage Schedule'!$M$37,'Yield &amp; Quality'!L44&lt;'Dockage Schedule'!$C$39,'Dockage Schedule'!$M$38,'Yield &amp; Quality'!L44&lt;'Dockage Schedule'!$C$40,'Dockage Schedule'!$M$39,'Yield &amp; Quality'!L44&lt;'Dockage Schedule'!$C$41,'Dockage Schedule'!$M$40,'Yield &amp; Quality'!L44&lt;'Dockage Schedule'!$C$42,'Dockage Schedule'!$M$41,'Yield &amp; Quality'!L44&lt;'Dockage Schedule'!$C$43,'Dockage Schedule'!$M$42,'Yield &amp; Quality'!L44&lt;'Dockage Schedule'!$C$44,'Dockage Schedule'!$M$43,'Yield &amp; Quality'!L44&lt;'Dockage Schedule'!$C$45,'Dockage Schedule'!$M$44,'Yield &amp; Quality'!L44&lt;'Dockage Schedule'!$C$46,'Dockage Schedule'!$M$45,'Yield &amp; Quality'!L44&lt;'Dockage Schedule'!$C$47,'Dockage Schedule'!$M$46,'Yield &amp; Quality'!L44&lt;'Dockage Schedule'!$C$48,'Dockage Schedule'!$M$47,'Yield &amp; Quality'!L44&lt;'Dockage Schedule'!$C$49,'Dockage Schedule'!M74,'Yield &amp; Quality'!L44&gt;='Dockage Schedule'!$C$49,'Dockage Schedule'!$M$49)</f>
        <v>0</v>
      </c>
      <c r="H49" cm="1">
        <f t="array" ref="H49">_xlfn.IFS('Yield &amp; Quality'!M44&lt;'Dockage Schedule'!$C$29,0,'Yield &amp; Quality'!M44&lt;'Dockage Schedule'!$C$30,'Dockage Schedule'!$M$29,'Yield &amp; Quality'!M44&lt;'Dockage Schedule'!$C$31,'Dockage Schedule'!$M$30,'Yield &amp; Quality'!M44&lt;'Dockage Schedule'!$C$32,'Dockage Schedule'!$M$31,'Yield &amp; Quality'!M44&lt;'Dockage Schedule'!$C$33,'Dockage Schedule'!$M$32,'Yield &amp; Quality'!M44&lt;'Dockage Schedule'!$C$34,'Dockage Schedule'!$M$33,'Yield &amp; Quality'!M44&lt;'Dockage Schedule'!$C$35,'Dockage Schedule'!$M$34,'Yield &amp; Quality'!M44&lt;'Dockage Schedule'!$C$36,'Dockage Schedule'!$M$35,'Yield &amp; Quality'!M44&lt;'Dockage Schedule'!$C$37,'Dockage Schedule'!$M$36,'Yield &amp; Quality'!M44&lt;'Dockage Schedule'!$C$38,'Dockage Schedule'!$M$37,'Yield &amp; Quality'!M44&lt;'Dockage Schedule'!$C$39,'Dockage Schedule'!$M$38,'Yield &amp; Quality'!M44&lt;'Dockage Schedule'!$C$40,'Dockage Schedule'!$M$39,'Yield &amp; Quality'!M44&lt;'Dockage Schedule'!$C$41,'Dockage Schedule'!$M$40,'Yield &amp; Quality'!M44&lt;'Dockage Schedule'!$C$42,'Dockage Schedule'!$M$41,'Yield &amp; Quality'!M44&lt;'Dockage Schedule'!$C$43,'Dockage Schedule'!$M$42,'Yield &amp; Quality'!M44&lt;'Dockage Schedule'!$C$44,'Dockage Schedule'!$M$43,'Yield &amp; Quality'!M44&lt;'Dockage Schedule'!$C$45,'Dockage Schedule'!$M$44,'Yield &amp; Quality'!M44&lt;'Dockage Schedule'!$C$46,'Dockage Schedule'!$M$45,'Yield &amp; Quality'!M44&lt;'Dockage Schedule'!$C$47,'Dockage Schedule'!$M$46,'Yield &amp; Quality'!M44&lt;'Dockage Schedule'!$C$48,'Dockage Schedule'!$M$47,'Yield &amp; Quality'!M44&lt;'Dockage Schedule'!$C$49,'Dockage Schedule'!N74,'Yield &amp; Quality'!M44&gt;='Dockage Schedule'!$C$49,'Dockage Schedule'!$M$49)</f>
        <v>0</v>
      </c>
      <c r="I49" cm="1">
        <f t="array" ref="I49">_xlfn.IFS('Yield &amp; Quality'!N44&lt;'Dockage Schedule'!$C$29,0,'Yield &amp; Quality'!N44&lt;'Dockage Schedule'!$C$30,'Dockage Schedule'!$M$29,'Yield &amp; Quality'!N44&lt;'Dockage Schedule'!$C$31,'Dockage Schedule'!$M$30,'Yield &amp; Quality'!N44&lt;'Dockage Schedule'!$C$32,'Dockage Schedule'!$M$31,'Yield &amp; Quality'!N44&lt;'Dockage Schedule'!$C$33,'Dockage Schedule'!$M$32,'Yield &amp; Quality'!N44&lt;'Dockage Schedule'!$C$34,'Dockage Schedule'!$M$33,'Yield &amp; Quality'!N44&lt;'Dockage Schedule'!$C$35,'Dockage Schedule'!$M$34,'Yield &amp; Quality'!N44&lt;'Dockage Schedule'!$C$36,'Dockage Schedule'!$M$35,'Yield &amp; Quality'!N44&lt;'Dockage Schedule'!$C$37,'Dockage Schedule'!$M$36,'Yield &amp; Quality'!N44&lt;'Dockage Schedule'!$C$38,'Dockage Schedule'!$M$37,'Yield &amp; Quality'!N44&lt;'Dockage Schedule'!$C$39,'Dockage Schedule'!$M$38,'Yield &amp; Quality'!N44&lt;'Dockage Schedule'!$C$40,'Dockage Schedule'!$M$39,'Yield &amp; Quality'!N44&lt;'Dockage Schedule'!$C$41,'Dockage Schedule'!$M$40,'Yield &amp; Quality'!N44&lt;'Dockage Schedule'!$C$42,'Dockage Schedule'!$M$41,'Yield &amp; Quality'!N44&lt;'Dockage Schedule'!$C$43,'Dockage Schedule'!$M$42,'Yield &amp; Quality'!N44&lt;'Dockage Schedule'!$C$44,'Dockage Schedule'!$M$43,'Yield &amp; Quality'!N44&lt;'Dockage Schedule'!$C$45,'Dockage Schedule'!$M$44,'Yield &amp; Quality'!N44&lt;'Dockage Schedule'!$C$46,'Dockage Schedule'!$M$45,'Yield &amp; Quality'!N44&lt;'Dockage Schedule'!$C$47,'Dockage Schedule'!$M$46,'Yield &amp; Quality'!N44&lt;'Dockage Schedule'!$C$48,'Dockage Schedule'!$M$47,'Yield &amp; Quality'!N44&lt;'Dockage Schedule'!$C$49,'Dockage Schedule'!O74,'Yield &amp; Quality'!N44&gt;='Dockage Schedule'!$C$49,'Dockage Schedule'!$M$49)</f>
        <v>0</v>
      </c>
      <c r="J49" s="62" cm="1">
        <f t="array" ref="J49">_xlfn.IFS('Yield &amp; Quality'!O44&lt;'Dockage Schedule'!$C$29,0,'Yield &amp; Quality'!O44&lt;'Dockage Schedule'!$C$30,'Dockage Schedule'!$M$29,'Yield &amp; Quality'!O44&lt;'Dockage Schedule'!$C$31,'Dockage Schedule'!$M$30,'Yield &amp; Quality'!O44&lt;'Dockage Schedule'!$C$32,'Dockage Schedule'!$M$31,'Yield &amp; Quality'!O44&lt;'Dockage Schedule'!$C$33,'Dockage Schedule'!$M$32,'Yield &amp; Quality'!O44&lt;'Dockage Schedule'!$C$34,'Dockage Schedule'!$M$33,'Yield &amp; Quality'!O44&lt;'Dockage Schedule'!$C$35,'Dockage Schedule'!$M$34,'Yield &amp; Quality'!O44&lt;'Dockage Schedule'!$C$36,'Dockage Schedule'!$M$35,'Yield &amp; Quality'!O44&lt;'Dockage Schedule'!$C$37,'Dockage Schedule'!$M$36,'Yield &amp; Quality'!O44&lt;'Dockage Schedule'!$C$38,'Dockage Schedule'!$M$37,'Yield &amp; Quality'!O44&lt;'Dockage Schedule'!$C$39,'Dockage Schedule'!$M$38,'Yield &amp; Quality'!O44&lt;'Dockage Schedule'!$C$40,'Dockage Schedule'!$M$39,'Yield &amp; Quality'!O44&lt;'Dockage Schedule'!$C$41,'Dockage Schedule'!$M$40,'Yield &amp; Quality'!O44&lt;'Dockage Schedule'!$C$42,'Dockage Schedule'!$M$41,'Yield &amp; Quality'!O44&lt;'Dockage Schedule'!$C$43,'Dockage Schedule'!$M$42,'Yield &amp; Quality'!O44&lt;'Dockage Schedule'!$C$44,'Dockage Schedule'!$M$43,'Yield &amp; Quality'!O44&lt;'Dockage Schedule'!$C$45,'Dockage Schedule'!$M$44,'Yield &amp; Quality'!O44&lt;'Dockage Schedule'!$C$46,'Dockage Schedule'!$M$45,'Yield &amp; Quality'!O44&lt;'Dockage Schedule'!$C$47,'Dockage Schedule'!$M$46,'Yield &amp; Quality'!O44&lt;'Dockage Schedule'!$C$48,'Dockage Schedule'!$M$47,'Yield &amp; Quality'!O44&lt;'Dockage Schedule'!$C$49,'Dockage Schedule'!P74,'Yield &amp; Quality'!O44&gt;='Dockage Schedule'!$C$49,'Dockage Schedule'!$M$49)</f>
        <v>0</v>
      </c>
      <c r="L49" s="67" cm="1">
        <f t="array" ref="L49">_xlfn.IFS('Yield &amp; Quality'!Q44&gt;='Dockage Schedule'!$P$4,'Dockage Schedule'!$AA$4,'Yield &amp; Quality'!Q44&gt;='Dockage Schedule'!$P$5,'Dockage Schedule'!$AA$5,'Yield &amp; Quality'!Q44&gt;='Dockage Schedule'!$P$6,'Dockage Schedule'!$AA$6,'Yield &amp; Quality'!Q44&gt;='Dockage Schedule'!$P$7,'Dockage Schedule'!$AA$7,'Yield &amp; Quality'!Q44&gt;='Dockage Schedule'!$P$8,'Dockage Schedule'!$AA$8,'Yield &amp; Quality'!Q44&gt;='Dockage Schedule'!$P$9,'Dockage Schedule'!$AA$9,'Yield &amp; Quality'!Q44&gt;='Dockage Schedule'!$P$10,'Dockage Schedule'!$AA$10,'Yield &amp; Quality'!Q44&gt;='Dockage Schedule'!$P$11,'Dockage Schedule'!$AA$11,'Yield &amp; Quality'!Q44&gt;='Dockage Schedule'!$P$12,'Dockage Schedule'!$AA$12,'Yield &amp; Quality'!Q44&gt;='Dockage Schedule'!$P$13,'Dockage Schedule'!$AA$13,'Yield &amp; Quality'!Q44&gt;='Dockage Schedule'!$P$14,'Dockage Schedule'!$AA$14,'Yield &amp; Quality'!Q44&gt;='Dockage Schedule'!$P$15,'Dockage Schedule'!$AA$15,'Yield &amp; Quality'!Q44&gt;='Dockage Schedule'!$P$16,'Dockage Schedule'!$AA$16,'Yield &amp; Quality'!Q44&gt;='Dockage Schedule'!$P$17,'Dockage Schedule'!$AA$17,'Yield &amp; Quality'!Q44&gt;='Dockage Schedule'!$P$18,'Dockage Schedule'!$AA$18,'Yield &amp; Quality'!Q44&gt;='Dockage Schedule'!$P$19,'Dockage Schedule'!$AA$19,'Yield &amp; Quality'!Q44&gt;='Dockage Schedule'!$P$20,'Dockage Schedule'!$AA$20,'Yield &amp; Quality'!Q44&gt;='Dockage Schedule'!$P$21,'Dockage Schedule'!$AA$21,'Yield &amp; Quality'!Q44&gt;='Dockage Schedule'!$P$22,'Dockage Schedule'!$AA$22,'Yield &amp; Quality'!Q44&gt;='Dockage Schedule'!$P$23,'Dockage Schedule'!$AA$23,'Yield &amp; Quality'!Q44&gt;='Dockage Schedule'!$P$24,'Dockage Schedule'!$AA$24,'Yield &amp; Quality'!Q44&gt;='Dockage Schedule'!$P$25,'Dockage Schedule'!$AA$25,'Yield &amp; Quality'!Q44&gt;='Dockage Schedule'!$P$26,'Dockage Schedule'!$AA$26,'Yield &amp; Quality'!Q44&gt;='Dockage Schedule'!$P$27,'Dockage Schedule'!$AA$27,'Yield &amp; Quality'!Q44&lt;'Dockage Schedule'!$P$27,'Dockage Schedule'!$AA$27)+_xlfn.IFS('Yield &amp; Quality'!V44&lt;'Dockage Schedule'!$AD$4,'Dockage Schedule'!$AN$3,'Yield &amp; Quality'!V44&lt;'Dockage Schedule'!$AD$5,'Dockage Schedule'!$AN$4,'Yield &amp; Quality'!V44&lt;'Dockage Schedule'!$AD$6,'Dockage Schedule'!$AN$5,'Yield &amp; Quality'!V44&lt;'Dockage Schedule'!$AD$7,'Dockage Schedule'!$AN$6,'Yield &amp; Quality'!V44&lt;'Dockage Schedule'!$AD$8,'Dockage Schedule'!$AN$7,'Yield &amp; Quality'!V44&lt;'Dockage Schedule'!$AD$9,'Dockage Schedule'!$AN$8,'Yield &amp; Quality'!V44&lt;'Dockage Schedule'!$AD$10,'Dockage Schedule'!$AN$9,'Yield &amp; Quality'!V44&lt;'Dockage Schedule'!$AD$11,'Dockage Schedule'!$AN$10,'Yield &amp; Quality'!V44&lt;'Dockage Schedule'!$AD$12,'Dockage Schedule'!$AN$11,'Yield &amp; Quality'!V44&lt;'Dockage Schedule'!$AD$13,'Dockage Schedule'!$AN$12,'Yield &amp; Quality'!V44&lt;'Dockage Schedule'!$AD$14,'Dockage Schedule'!$AN$13,'Yield &amp; Quality'!V44&lt;'Dockage Schedule'!$AD$15,'Dockage Schedule'!$AN$14,'Yield &amp; Quality'!V44&lt;'Dockage Schedule'!$AD$16,'Dockage Schedule'!$AN$15,'Yield &amp; Quality'!V44&lt;'Dockage Schedule'!$AD$17,'Dockage Schedule'!$AN$16,'Yield &amp; Quality'!V44&lt;'Dockage Schedule'!$AD$18,'Dockage Schedule'!$AN$17,'Yield &amp; Quality'!V44&lt;'Dockage Schedule'!$AD$19,'Dockage Schedule'!$AN$18,'Yield &amp; Quality'!V44&lt;'Dockage Schedule'!$AD$20,'Dockage Schedule'!$AN$19,'Yield &amp; Quality'!V44&lt;'Dockage Schedule'!$AD$21,'Dockage Schedule'!$AN$20,'Yield &amp; Quality'!V44&lt;'Dockage Schedule'!$AD$21,'Dockage Schedule'!$AN$22,'Yield &amp; Quality'!V44&lt;'Dockage Schedule'!$AD$22,'Dockage Schedule'!$AN$23,'Yield &amp; Quality'!V44&lt;'Dockage Schedule'!$AD$24,'Dockage Schedule'!$AN$24,'Yield &amp; Quality'!V44&lt;'Dockage Schedule'!$AD$25,'Dockage Schedule'!$AN$24,'Yield &amp; Quality'!V44&gt;='Dockage Schedule'!$AD$25,-500)-_xlfn.IFS('Yield &amp; Quality'!L44&lt;'Dockage Schedule'!$C$4,0,'Yield &amp; Quality'!L44&lt;'Dockage Schedule'!$C$5,'Dockage Schedule'!$M$4,'Yield &amp; Quality'!L44&lt;'Dockage Schedule'!$C$6,'Dockage Schedule'!$M$5,'Yield &amp; Quality'!L44&lt;'Dockage Schedule'!$C$6,'Dockage Schedule'!$M$7,'Yield &amp; Quality'!L44&lt;'Dockage Schedule'!$C$7,'Dockage Schedule'!$M$8,'Yield &amp; Quality'!L44&lt;'Dockage Schedule'!$C$8,'Dockage Schedule'!$M$9,'Yield &amp; Quality'!L44&lt;'Dockage Schedule'!$C$10,'Dockage Schedule'!$M$9,'Yield &amp; Quality'!L44&lt;'Dockage Schedule'!$C$10,'Dockage Schedule'!$M$11,'Yield &amp; Quality'!L44&lt;'Dockage Schedule'!$C$12,'Dockage Schedule'!$M$11,'Yield &amp; Quality'!L44&lt;'Dockage Schedule'!$C$13,'Dockage Schedule'!$M$12,'Yield &amp; Quality'!L44&lt;'Dockage Schedule'!$C$14,'Dockage Schedule'!$M$13,'Yield &amp; Quality'!L44&lt;'Dockage Schedule'!$C$15,'Dockage Schedule'!$M$14,'Yield &amp; Quality'!L44&lt;'Dockage Schedule'!$C$16,'Dockage Schedule'!$M$15,'Yield &amp; Quality'!L44&lt;'Dockage Schedule'!$C$17,'Dockage Schedule'!$M$16,'Yield &amp; Quality'!L44&lt;'Dockage Schedule'!$C$18,'Dockage Schedule'!$M$17,'Yield &amp; Quality'!L44&lt;'Dockage Schedule'!$C$19,'Dockage Schedule'!$M$18,'Yield &amp; Quality'!L44&lt;'Dockage Schedule'!$C$20,'Dockage Schedule'!$M$19,'Yield &amp; Quality'!L44&lt;'Dockage Schedule'!$C$21,'Dockage Schedule'!$M$20,'Yield &amp; Quality'!L44&lt;'Dockage Schedule'!$C$22,'Dockage Schedule'!$M$21,'Yield &amp; Quality'!L44&lt;'Dockage Schedule'!$C$23,'Dockage Schedule'!$M$22,'Yield &amp; Quality'!L44&lt;'Dockage Schedule'!$C$24,'Dockage Schedule'!$M$23,'Yield &amp; Quality'!L44&gt;='Dockage Schedule'!C50,'Dockage Schedule'!M50)</f>
        <v>-0.18</v>
      </c>
      <c r="M49" s="29" cm="1">
        <f t="array" ref="M49">_xlfn.IFS('Yield &amp; Quality'!R44&gt;='Dockage Schedule'!$P$4,'Dockage Schedule'!$AA$4,'Yield &amp; Quality'!R44&gt;='Dockage Schedule'!$P$5,'Dockage Schedule'!$AA$5,'Yield &amp; Quality'!R44&gt;='Dockage Schedule'!$P$6,'Dockage Schedule'!$AA$6,'Yield &amp; Quality'!R44&gt;='Dockage Schedule'!$P$7,'Dockage Schedule'!$AA$7,'Yield &amp; Quality'!R44&gt;='Dockage Schedule'!$P$8,'Dockage Schedule'!$AA$8,'Yield &amp; Quality'!R44&gt;='Dockage Schedule'!$P$9,'Dockage Schedule'!$AA$9,'Yield &amp; Quality'!R44&gt;='Dockage Schedule'!$P$10,'Dockage Schedule'!$AA$10,'Yield &amp; Quality'!R44&gt;='Dockage Schedule'!$P$11,'Dockage Schedule'!$AA$11,'Yield &amp; Quality'!R44&gt;='Dockage Schedule'!$P$12,'Dockage Schedule'!$AA$12,'Yield &amp; Quality'!R44&gt;='Dockage Schedule'!$P$13,'Dockage Schedule'!$AA$13,'Yield &amp; Quality'!R44&gt;='Dockage Schedule'!$P$14,'Dockage Schedule'!$AA$14,'Yield &amp; Quality'!R44&gt;='Dockage Schedule'!$P$15,'Dockage Schedule'!$AA$15,'Yield &amp; Quality'!R44&gt;='Dockage Schedule'!$P$16,'Dockage Schedule'!$AA$16,'Yield &amp; Quality'!R44&gt;='Dockage Schedule'!$P$17,'Dockage Schedule'!$AA$17,'Yield &amp; Quality'!R44&gt;='Dockage Schedule'!$P$18,'Dockage Schedule'!$AA$18,'Yield &amp; Quality'!R44&gt;='Dockage Schedule'!$P$19,'Dockage Schedule'!$AA$19,'Yield &amp; Quality'!R44&gt;='Dockage Schedule'!$P$20,'Dockage Schedule'!$AA$20,'Yield &amp; Quality'!R44&gt;='Dockage Schedule'!$P$21,'Dockage Schedule'!$AA$21,'Yield &amp; Quality'!R44&gt;='Dockage Schedule'!$P$22,'Dockage Schedule'!$AA$22,'Yield &amp; Quality'!R44&gt;='Dockage Schedule'!$P$23,'Dockage Schedule'!$AA$23,'Yield &amp; Quality'!R44&gt;='Dockage Schedule'!$P$24,'Dockage Schedule'!$AA$24,'Yield &amp; Quality'!R44&gt;='Dockage Schedule'!$P$25,'Dockage Schedule'!$AA$25,'Yield &amp; Quality'!R44&gt;='Dockage Schedule'!$P$26,'Dockage Schedule'!$AA$26,'Yield &amp; Quality'!R44&gt;='Dockage Schedule'!$P$27,'Dockage Schedule'!$AA$27,'Yield &amp; Quality'!R44&lt;'Dockage Schedule'!$P$27,'Dockage Schedule'!$AA$27)+_xlfn.IFS('Yield &amp; Quality'!W44&lt;'Dockage Schedule'!$AD$4,'Dockage Schedule'!$AN$3,'Yield &amp; Quality'!W44&lt;'Dockage Schedule'!$AD$5,'Dockage Schedule'!$AN$4,'Yield &amp; Quality'!W44&lt;'Dockage Schedule'!$AD$6,'Dockage Schedule'!$AN$5,'Yield &amp; Quality'!W44&lt;'Dockage Schedule'!$AD$7,'Dockage Schedule'!$AN$6,'Yield &amp; Quality'!W44&lt;'Dockage Schedule'!$AD$8,'Dockage Schedule'!$AN$7,'Yield &amp; Quality'!W44&lt;'Dockage Schedule'!$AD$9,'Dockage Schedule'!$AN$8,'Yield &amp; Quality'!W44&lt;'Dockage Schedule'!$AD$10,'Dockage Schedule'!$AN$9,'Yield &amp; Quality'!W44&lt;'Dockage Schedule'!$AD$11,'Dockage Schedule'!$AN$10,'Yield &amp; Quality'!W44&lt;'Dockage Schedule'!$AD$12,'Dockage Schedule'!$AN$11,'Yield &amp; Quality'!W44&lt;'Dockage Schedule'!$AD$13,'Dockage Schedule'!$AN$12,'Yield &amp; Quality'!W44&lt;'Dockage Schedule'!$AD$14,'Dockage Schedule'!$AN$13,'Yield &amp; Quality'!W44&lt;'Dockage Schedule'!$AD$15,'Dockage Schedule'!$AN$14,'Yield &amp; Quality'!W44&lt;'Dockage Schedule'!$AD$16,'Dockage Schedule'!$AN$15,'Yield &amp; Quality'!W44&lt;'Dockage Schedule'!$AD$17,'Dockage Schedule'!$AN$16,'Yield &amp; Quality'!W44&lt;'Dockage Schedule'!$AD$18,'Dockage Schedule'!$AN$17,'Yield &amp; Quality'!W44&lt;'Dockage Schedule'!$AD$19,'Dockage Schedule'!$AN$18,'Yield &amp; Quality'!W44&lt;'Dockage Schedule'!$AD$20,'Dockage Schedule'!$AN$19,'Yield &amp; Quality'!W44&lt;'Dockage Schedule'!$AD$21,'Dockage Schedule'!$AN$20,'Yield &amp; Quality'!W44&lt;'Dockage Schedule'!$AD$21,'Dockage Schedule'!$AN$22,'Yield &amp; Quality'!W44&lt;'Dockage Schedule'!$AD$22,'Dockage Schedule'!$AN$23,'Yield &amp; Quality'!W44&lt;'Dockage Schedule'!$AD$24,'Dockage Schedule'!$AN$24,'Yield &amp; Quality'!W44&lt;'Dockage Schedule'!$AD$25,'Dockage Schedule'!$AN$24,'Yield &amp; Quality'!W44&gt;='Dockage Schedule'!$AD$25,-500)-_xlfn.IFS('Yield &amp; Quality'!M44&lt;'Dockage Schedule'!$C$4,0,'Yield &amp; Quality'!M44&lt;'Dockage Schedule'!$C$5,'Dockage Schedule'!$M$4,'Yield &amp; Quality'!M44&lt;'Dockage Schedule'!$C$6,'Dockage Schedule'!$M$5,'Yield &amp; Quality'!M44&lt;'Dockage Schedule'!$C$6,'Dockage Schedule'!$M$7,'Yield &amp; Quality'!M44&lt;'Dockage Schedule'!$C$7,'Dockage Schedule'!$M$8,'Yield &amp; Quality'!M44&lt;'Dockage Schedule'!$C$8,'Dockage Schedule'!$M$9,'Yield &amp; Quality'!M44&lt;'Dockage Schedule'!$C$10,'Dockage Schedule'!$M$9,'Yield &amp; Quality'!M44&lt;'Dockage Schedule'!$C$10,'Dockage Schedule'!$M$11,'Yield &amp; Quality'!M44&lt;'Dockage Schedule'!$C$12,'Dockage Schedule'!$M$11,'Yield &amp; Quality'!M44&lt;'Dockage Schedule'!$C$13,'Dockage Schedule'!$M$12,'Yield &amp; Quality'!M44&lt;'Dockage Schedule'!$C$14,'Dockage Schedule'!$M$13,'Yield &amp; Quality'!M44&lt;'Dockage Schedule'!$C$15,'Dockage Schedule'!$M$14,'Yield &amp; Quality'!M44&lt;'Dockage Schedule'!$C$16,'Dockage Schedule'!$M$15,'Yield &amp; Quality'!M44&lt;'Dockage Schedule'!$C$17,'Dockage Schedule'!$M$16,'Yield &amp; Quality'!M44&lt;'Dockage Schedule'!$C$18,'Dockage Schedule'!$M$17,'Yield &amp; Quality'!M44&lt;'Dockage Schedule'!$C$19,'Dockage Schedule'!$M$18,'Yield &amp; Quality'!M44&lt;'Dockage Schedule'!$C$20,'Dockage Schedule'!$M$19,'Yield &amp; Quality'!M44&lt;'Dockage Schedule'!$C$21,'Dockage Schedule'!$M$20,'Yield &amp; Quality'!M44&lt;'Dockage Schedule'!$C$22,'Dockage Schedule'!$M$21,'Yield &amp; Quality'!M44&lt;'Dockage Schedule'!$C$23,'Dockage Schedule'!$M$22,'Yield &amp; Quality'!M44&lt;'Dockage Schedule'!$C$24,'Dockage Schedule'!$M$23,'Yield &amp; Quality'!M44&gt;='Dockage Schedule'!D50,'Dockage Schedule'!N50)</f>
        <v>-0.14000000000000001</v>
      </c>
      <c r="N49" s="29" cm="1">
        <f t="array" ref="N49">_xlfn.IFS('Yield &amp; Quality'!S44&gt;='Dockage Schedule'!$P$4,'Dockage Schedule'!$AA$4,'Yield &amp; Quality'!S44&gt;='Dockage Schedule'!$P$5,'Dockage Schedule'!$AA$5,'Yield &amp; Quality'!S44&gt;='Dockage Schedule'!$P$6,'Dockage Schedule'!$AA$6,'Yield &amp; Quality'!S44&gt;='Dockage Schedule'!$P$7,'Dockage Schedule'!$AA$7,'Yield &amp; Quality'!S44&gt;='Dockage Schedule'!$P$8,'Dockage Schedule'!$AA$8,'Yield &amp; Quality'!S44&gt;='Dockage Schedule'!$P$9,'Dockage Schedule'!$AA$9,'Yield &amp; Quality'!S44&gt;='Dockage Schedule'!$P$10,'Dockage Schedule'!$AA$10,'Yield &amp; Quality'!S44&gt;='Dockage Schedule'!$P$11,'Dockage Schedule'!$AA$11,'Yield &amp; Quality'!S44&gt;='Dockage Schedule'!$P$12,'Dockage Schedule'!$AA$12,'Yield &amp; Quality'!S44&gt;='Dockage Schedule'!$P$13,'Dockage Schedule'!$AA$13,'Yield &amp; Quality'!S44&gt;='Dockage Schedule'!$P$14,'Dockage Schedule'!$AA$14,'Yield &amp; Quality'!S44&gt;='Dockage Schedule'!$P$15,'Dockage Schedule'!$AA$15,'Yield &amp; Quality'!S44&gt;='Dockage Schedule'!$P$16,'Dockage Schedule'!$AA$16,'Yield &amp; Quality'!S44&gt;='Dockage Schedule'!$P$17,'Dockage Schedule'!$AA$17,'Yield &amp; Quality'!S44&gt;='Dockage Schedule'!$P$18,'Dockage Schedule'!$AA$18,'Yield &amp; Quality'!S44&gt;='Dockage Schedule'!$P$19,'Dockage Schedule'!$AA$19,'Yield &amp; Quality'!S44&gt;='Dockage Schedule'!$P$20,'Dockage Schedule'!$AA$20,'Yield &amp; Quality'!S44&gt;='Dockage Schedule'!$P$21,'Dockage Schedule'!$AA$21,'Yield &amp; Quality'!S44&gt;='Dockage Schedule'!$P$22,'Dockage Schedule'!$AA$22,'Yield &amp; Quality'!S44&gt;='Dockage Schedule'!$P$23,'Dockage Schedule'!$AA$23,'Yield &amp; Quality'!S44&gt;='Dockage Schedule'!$P$24,'Dockage Schedule'!$AA$24,'Yield &amp; Quality'!S44&gt;='Dockage Schedule'!$P$25,'Dockage Schedule'!$AA$25,'Yield &amp; Quality'!S44&gt;='Dockage Schedule'!$P$26,'Dockage Schedule'!$AA$26,'Yield &amp; Quality'!S44&gt;='Dockage Schedule'!$P$27,'Dockage Schedule'!$AA$27,'Yield &amp; Quality'!S44&lt;'Dockage Schedule'!$P$27,'Dockage Schedule'!$AA$27)+_xlfn.IFS('Yield &amp; Quality'!X44&lt;'Dockage Schedule'!$AD$4,'Dockage Schedule'!$AN$3,'Yield &amp; Quality'!X44&lt;'Dockage Schedule'!$AD$5,'Dockage Schedule'!$AN$4,'Yield &amp; Quality'!X44&lt;'Dockage Schedule'!$AD$6,'Dockage Schedule'!$AN$5,'Yield &amp; Quality'!X44&lt;'Dockage Schedule'!$AD$7,'Dockage Schedule'!$AN$6,'Yield &amp; Quality'!X44&lt;'Dockage Schedule'!$AD$8,'Dockage Schedule'!$AN$7,'Yield &amp; Quality'!X44&lt;'Dockage Schedule'!$AD$9,'Dockage Schedule'!$AN$8,'Yield &amp; Quality'!X44&lt;'Dockage Schedule'!$AD$10,'Dockage Schedule'!$AN$9,'Yield &amp; Quality'!X44&lt;'Dockage Schedule'!$AD$11,'Dockage Schedule'!$AN$10,'Yield &amp; Quality'!X44&lt;'Dockage Schedule'!$AD$12,'Dockage Schedule'!$AN$11,'Yield &amp; Quality'!X44&lt;'Dockage Schedule'!$AD$13,'Dockage Schedule'!$AN$12,'Yield &amp; Quality'!X44&lt;'Dockage Schedule'!$AD$14,'Dockage Schedule'!$AN$13,'Yield &amp; Quality'!X44&lt;'Dockage Schedule'!$AD$15,'Dockage Schedule'!$AN$14,'Yield &amp; Quality'!X44&lt;'Dockage Schedule'!$AD$16,'Dockage Schedule'!$AN$15,'Yield &amp; Quality'!X44&lt;'Dockage Schedule'!$AD$17,'Dockage Schedule'!$AN$16,'Yield &amp; Quality'!X44&lt;'Dockage Schedule'!$AD$18,'Dockage Schedule'!$AN$17,'Yield &amp; Quality'!X44&lt;'Dockage Schedule'!$AD$19,'Dockage Schedule'!$AN$18,'Yield &amp; Quality'!X44&lt;'Dockage Schedule'!$AD$20,'Dockage Schedule'!$AN$19,'Yield &amp; Quality'!X44&lt;'Dockage Schedule'!$AD$21,'Dockage Schedule'!$AN$20,'Yield &amp; Quality'!X44&lt;'Dockage Schedule'!$AD$21,'Dockage Schedule'!$AN$22,'Yield &amp; Quality'!X44&lt;'Dockage Schedule'!$AD$22,'Dockage Schedule'!$AN$23,'Yield &amp; Quality'!X44&lt;'Dockage Schedule'!$AD$24,'Dockage Schedule'!$AN$24,'Yield &amp; Quality'!X44&lt;'Dockage Schedule'!$AD$25,'Dockage Schedule'!$AN$24,'Yield &amp; Quality'!X44&gt;='Dockage Schedule'!$AD$25,-500)-_xlfn.IFS('Yield &amp; Quality'!N44&lt;'Dockage Schedule'!$C$4,0,'Yield &amp; Quality'!N44&lt;'Dockage Schedule'!$C$5,'Dockage Schedule'!$M$4,'Yield &amp; Quality'!N44&lt;'Dockage Schedule'!$C$6,'Dockage Schedule'!$M$5,'Yield &amp; Quality'!N44&lt;'Dockage Schedule'!$C$6,'Dockage Schedule'!$M$7,'Yield &amp; Quality'!N44&lt;'Dockage Schedule'!$C$7,'Dockage Schedule'!$M$8,'Yield &amp; Quality'!N44&lt;'Dockage Schedule'!$C$8,'Dockage Schedule'!$M$9,'Yield &amp; Quality'!N44&lt;'Dockage Schedule'!$C$10,'Dockage Schedule'!$M$9,'Yield &amp; Quality'!N44&lt;'Dockage Schedule'!$C$10,'Dockage Schedule'!$M$11,'Yield &amp; Quality'!N44&lt;'Dockage Schedule'!$C$12,'Dockage Schedule'!$M$11,'Yield &amp; Quality'!N44&lt;'Dockage Schedule'!$C$13,'Dockage Schedule'!$M$12,'Yield &amp; Quality'!N44&lt;'Dockage Schedule'!$C$14,'Dockage Schedule'!$M$13,'Yield &amp; Quality'!N44&lt;'Dockage Schedule'!$C$15,'Dockage Schedule'!$M$14,'Yield &amp; Quality'!N44&lt;'Dockage Schedule'!$C$16,'Dockage Schedule'!$M$15,'Yield &amp; Quality'!N44&lt;'Dockage Schedule'!$C$17,'Dockage Schedule'!$M$16,'Yield &amp; Quality'!N44&lt;'Dockage Schedule'!$C$18,'Dockage Schedule'!$M$17,'Yield &amp; Quality'!N44&lt;'Dockage Schedule'!$C$19,'Dockage Schedule'!$M$18,'Yield &amp; Quality'!N44&lt;'Dockage Schedule'!$C$20,'Dockage Schedule'!$M$19,'Yield &amp; Quality'!N44&lt;'Dockage Schedule'!$C$21,'Dockage Schedule'!$M$20,'Yield &amp; Quality'!N44&lt;'Dockage Schedule'!$C$22,'Dockage Schedule'!$M$21,'Yield &amp; Quality'!N44&lt;'Dockage Schedule'!$C$23,'Dockage Schedule'!$M$22,'Yield &amp; Quality'!N44&lt;'Dockage Schedule'!$C$24,'Dockage Schedule'!$M$23,'Yield &amp; Quality'!N44&gt;='Dockage Schedule'!E50,'Dockage Schedule'!O50)</f>
        <v>-0.06</v>
      </c>
      <c r="O49" s="68" cm="1">
        <f t="array" ref="O49">_xlfn.IFS('Yield &amp; Quality'!T44&gt;='Dockage Schedule'!$P$4,'Dockage Schedule'!$AA$4,'Yield &amp; Quality'!T44&gt;='Dockage Schedule'!$P$5,'Dockage Schedule'!$AA$5,'Yield &amp; Quality'!T44&gt;='Dockage Schedule'!$P$6,'Dockage Schedule'!$AA$6,'Yield &amp; Quality'!T44&gt;='Dockage Schedule'!$P$7,'Dockage Schedule'!$AA$7,'Yield &amp; Quality'!T44&gt;='Dockage Schedule'!$P$8,'Dockage Schedule'!$AA$8,'Yield &amp; Quality'!T44&gt;='Dockage Schedule'!$P$9,'Dockage Schedule'!$AA$9,'Yield &amp; Quality'!T44&gt;='Dockage Schedule'!$P$10,'Dockage Schedule'!$AA$10,'Yield &amp; Quality'!T44&gt;='Dockage Schedule'!$P$11,'Dockage Schedule'!$AA$11,'Yield &amp; Quality'!T44&gt;='Dockage Schedule'!$P$12,'Dockage Schedule'!$AA$12,'Yield &amp; Quality'!T44&gt;='Dockage Schedule'!$P$13,'Dockage Schedule'!$AA$13,'Yield &amp; Quality'!T44&gt;='Dockage Schedule'!$P$14,'Dockage Schedule'!$AA$14,'Yield &amp; Quality'!T44&gt;='Dockage Schedule'!$P$15,'Dockage Schedule'!$AA$15,'Yield &amp; Quality'!T44&gt;='Dockage Schedule'!$P$16,'Dockage Schedule'!$AA$16,'Yield &amp; Quality'!T44&gt;='Dockage Schedule'!$P$17,'Dockage Schedule'!$AA$17,'Yield &amp; Quality'!T44&gt;='Dockage Schedule'!$P$18,'Dockage Schedule'!$AA$18,'Yield &amp; Quality'!T44&gt;='Dockage Schedule'!$P$19,'Dockage Schedule'!$AA$19,'Yield &amp; Quality'!T44&gt;='Dockage Schedule'!$P$20,'Dockage Schedule'!$AA$20,'Yield &amp; Quality'!T44&gt;='Dockage Schedule'!$P$21,'Dockage Schedule'!$AA$21,'Yield &amp; Quality'!T44&gt;='Dockage Schedule'!$P$22,'Dockage Schedule'!$AA$22,'Yield &amp; Quality'!T44&gt;='Dockage Schedule'!$P$23,'Dockage Schedule'!$AA$23,'Yield &amp; Quality'!T44&gt;='Dockage Schedule'!$P$24,'Dockage Schedule'!$AA$24,'Yield &amp; Quality'!T44&gt;='Dockage Schedule'!$P$25,'Dockage Schedule'!$AA$25,'Yield &amp; Quality'!T44&gt;='Dockage Schedule'!$P$26,'Dockage Schedule'!$AA$26,'Yield &amp; Quality'!T44&gt;='Dockage Schedule'!$P$27,'Dockage Schedule'!$AA$27,'Yield &amp; Quality'!T44&lt;'Dockage Schedule'!$P$27,'Dockage Schedule'!$AA$27)+_xlfn.IFS('Yield &amp; Quality'!Y44&lt;'Dockage Schedule'!$AD$4,'Dockage Schedule'!$AN$3,'Yield &amp; Quality'!Y44&lt;'Dockage Schedule'!$AD$5,'Dockage Schedule'!$AN$4,'Yield &amp; Quality'!Y44&lt;'Dockage Schedule'!$AD$6,'Dockage Schedule'!$AN$5,'Yield &amp; Quality'!Y44&lt;'Dockage Schedule'!$AD$7,'Dockage Schedule'!$AN$6,'Yield &amp; Quality'!Y44&lt;'Dockage Schedule'!$AD$8,'Dockage Schedule'!$AN$7,'Yield &amp; Quality'!Y44&lt;'Dockage Schedule'!$AD$9,'Dockage Schedule'!$AN$8,'Yield &amp; Quality'!Y44&lt;'Dockage Schedule'!$AD$10,'Dockage Schedule'!$AN$9,'Yield &amp; Quality'!Y44&lt;'Dockage Schedule'!$AD$11,'Dockage Schedule'!$AN$10,'Yield &amp; Quality'!Y44&lt;'Dockage Schedule'!$AD$12,'Dockage Schedule'!$AN$11,'Yield &amp; Quality'!Y44&lt;'Dockage Schedule'!$AD$13,'Dockage Schedule'!$AN$12,'Yield &amp; Quality'!Y44&lt;'Dockage Schedule'!$AD$14,'Dockage Schedule'!$AN$13,'Yield &amp; Quality'!Y44&lt;'Dockage Schedule'!$AD$15,'Dockage Schedule'!$AN$14,'Yield &amp; Quality'!Y44&lt;'Dockage Schedule'!$AD$16,'Dockage Schedule'!$AN$15,'Yield &amp; Quality'!Y44&lt;'Dockage Schedule'!$AD$17,'Dockage Schedule'!$AN$16,'Yield &amp; Quality'!Y44&lt;'Dockage Schedule'!$AD$18,'Dockage Schedule'!$AN$17,'Yield &amp; Quality'!Y44&lt;'Dockage Schedule'!$AD$19,'Dockage Schedule'!$AN$18,'Yield &amp; Quality'!Y44&lt;'Dockage Schedule'!$AD$20,'Dockage Schedule'!$AN$19,'Yield &amp; Quality'!Y44&lt;'Dockage Schedule'!$AD$21,'Dockage Schedule'!$AN$20,'Yield &amp; Quality'!Y44&lt;'Dockage Schedule'!$AD$21,'Dockage Schedule'!$AN$22,'Yield &amp; Quality'!Y44&lt;'Dockage Schedule'!$AD$22,'Dockage Schedule'!$AN$23,'Yield &amp; Quality'!Y44&lt;'Dockage Schedule'!$AD$24,'Dockage Schedule'!$AN$24,'Yield &amp; Quality'!Y44&lt;'Dockage Schedule'!$AD$25,'Dockage Schedule'!$AN$24,'Yield &amp; Quality'!Y44&gt;='Dockage Schedule'!$AD$25,-500)-_xlfn.IFS('Yield &amp; Quality'!O44&lt;'Dockage Schedule'!$C$4,0,'Yield &amp; Quality'!O44&lt;'Dockage Schedule'!$C$5,'Dockage Schedule'!$M$4,'Yield &amp; Quality'!O44&lt;'Dockage Schedule'!$C$6,'Dockage Schedule'!$M$5,'Yield &amp; Quality'!O44&lt;'Dockage Schedule'!$C$6,'Dockage Schedule'!$M$7,'Yield &amp; Quality'!O44&lt;'Dockage Schedule'!$C$7,'Dockage Schedule'!$M$8,'Yield &amp; Quality'!O44&lt;'Dockage Schedule'!$C$8,'Dockage Schedule'!$M$9,'Yield &amp; Quality'!O44&lt;'Dockage Schedule'!$C$10,'Dockage Schedule'!$M$9,'Yield &amp; Quality'!O44&lt;'Dockage Schedule'!$C$10,'Dockage Schedule'!$M$11,'Yield &amp; Quality'!O44&lt;'Dockage Schedule'!$C$12,'Dockage Schedule'!$M$11,'Yield &amp; Quality'!O44&lt;'Dockage Schedule'!$C$13,'Dockage Schedule'!$M$12,'Yield &amp; Quality'!O44&lt;'Dockage Schedule'!$C$14,'Dockage Schedule'!$M$13,'Yield &amp; Quality'!O44&lt;'Dockage Schedule'!$C$15,'Dockage Schedule'!$M$14,'Yield &amp; Quality'!O44&lt;'Dockage Schedule'!$C$16,'Dockage Schedule'!$M$15,'Yield &amp; Quality'!O44&lt;'Dockage Schedule'!$C$17,'Dockage Schedule'!$M$16,'Yield &amp; Quality'!O44&lt;'Dockage Schedule'!$C$18,'Dockage Schedule'!$M$17,'Yield &amp; Quality'!O44&lt;'Dockage Schedule'!$C$19,'Dockage Schedule'!$M$18,'Yield &amp; Quality'!O44&lt;'Dockage Schedule'!$C$20,'Dockage Schedule'!$M$19,'Yield &amp; Quality'!O44&lt;'Dockage Schedule'!$C$21,'Dockage Schedule'!$M$20,'Yield &amp; Quality'!O44&lt;'Dockage Schedule'!$C$22,'Dockage Schedule'!$M$21,'Yield &amp; Quality'!O44&lt;'Dockage Schedule'!$C$23,'Dockage Schedule'!$M$22,'Yield &amp; Quality'!O44&lt;'Dockage Schedule'!$C$24,'Dockage Schedule'!$M$23,'Yield &amp; Quality'!O44&gt;='Dockage Schedule'!F50,'Dockage Schedule'!P50)</f>
        <v>-0.03</v>
      </c>
      <c r="Q49" s="66">
        <f>(('Yield &amp; Quality'!G44*((100-'Partial Returns'!G49)/100))*($C$3+L49))+($C$4*'Yield &amp; Quality'!AA44)</f>
        <v>899.95295160198339</v>
      </c>
      <c r="R49" s="7">
        <f>(('Yield &amp; Quality'!H44*((100-'Partial Returns'!H49)/100))*($C$3+M49))+($C$4*'Yield &amp; Quality'!AB44)</f>
        <v>878.83407258779243</v>
      </c>
      <c r="S49" s="7">
        <f>(('Yield &amp; Quality'!I44*((100-'Partial Returns'!I49)/100))*($C$3+N49))+($C$4*'Yield &amp; Quality'!AC44)</f>
        <v>1069.1964842612574</v>
      </c>
      <c r="T49" s="8">
        <f>(('Yield &amp; Quality'!J44*((100-'Partial Returns'!J49)/100))*($C$3+O49))+($C$4*'Yield &amp; Quality'!AD44)</f>
        <v>1104.157065667396</v>
      </c>
      <c r="U49" s="5"/>
      <c r="V49" s="66" cm="1">
        <f t="array" ref="V49">_xlfn.IFS('Yield &amp; Quality'!B44='Treatment Costs'!$A$3,'Treatment Costs'!$K$3,'Yield &amp; Quality'!B44='Treatment Costs'!$A$4,'Treatment Costs'!$K$4,'Yield &amp; Quality'!B44='Treatment Costs'!$A$5,'Treatment Costs'!$K$5,'Yield &amp; Quality'!B44='Treatment Costs'!$A$6,'Treatment Costs'!$K$6,'Yield &amp; Quality'!B44='Treatment Costs'!$A$7,'Treatment Costs'!$K$7,'Yield &amp; Quality'!B44='Treatment Costs'!$A$8,'Treatment Costs'!$K$8,'Yield &amp; Quality'!B44='Treatment Costs'!$A$9,'Treatment Costs'!$K$9,'Yield &amp; Quality'!B44='Treatment Costs'!$A$10,'Treatment Costs'!$K$10,'Yield &amp; Quality'!B44='Treatment Costs'!$A$11,'Treatment Costs'!$K$11,'Yield &amp; Quality'!B44='Treatment Costs'!$A$12,'Treatment Costs'!$K$12,'Yield &amp; Quality'!B44='Treatment Costs'!$A$13,'Treatment Costs'!$K$13,'Yield &amp; Quality'!B44='Treatment Costs'!$A$14,'Treatment Costs'!$K$14,'Yield &amp; Quality'!B44='Treatment Costs'!$A$15,'Treatment Costs'!$K$15,'Yield &amp; Quality'!B44='Treatment Costs'!$A$16,'Treatment Costs'!$K$16)</f>
        <v>172.04642857142858</v>
      </c>
      <c r="W49" s="7" cm="1">
        <f t="array" ref="W49">_xlfn.IFS('Yield &amp; Quality'!C44='Treatment Costs'!$A$3,'Treatment Costs'!$W$3,'Yield &amp; Quality'!C44='Treatment Costs'!$A$4,'Treatment Costs'!$W$4,'Yield &amp; Quality'!C44='Treatment Costs'!$A$5,'Treatment Costs'!$W$5,'Yield &amp; Quality'!C44='Treatment Costs'!$A$6,'Treatment Costs'!$W$6,'Yield &amp; Quality'!C44='Treatment Costs'!$A$7,'Treatment Costs'!$W$7,'Yield &amp; Quality'!C44='Treatment Costs'!$A$8,'Treatment Costs'!$W$8,'Yield &amp; Quality'!C44='Treatment Costs'!$A$9,'Treatment Costs'!$W$9,'Yield &amp; Quality'!C44='Treatment Costs'!$A$10,'Treatment Costs'!$W$10,'Yield &amp; Quality'!C44='Treatment Costs'!$A$11,'Treatment Costs'!$W$11,'Yield &amp; Quality'!C44='Treatment Costs'!$A$12,'Treatment Costs'!$W$12,'Yield &amp; Quality'!C44='Treatment Costs'!$A$13,'Treatment Costs'!$W$13,'Yield &amp; Quality'!C44='Treatment Costs'!$A$14,'Treatment Costs'!$W$14,'Yield &amp; Quality'!C44='Treatment Costs'!$A$15,'Treatment Costs'!$W$15,'Yield &amp; Quality'!C44='Treatment Costs'!$A$16,'Treatment Costs'!$W$16)</f>
        <v>167.54642857142858</v>
      </c>
      <c r="X49" s="7" cm="1">
        <f t="array" ref="X49">_xlfn.IFS('Yield &amp; Quality'!D44='Treatment Costs'!$A$3,'Treatment Costs'!$K$3,'Yield &amp; Quality'!D44='Treatment Costs'!$A$4,'Treatment Costs'!$K$4,'Yield &amp; Quality'!D44='Treatment Costs'!$A$5,'Treatment Costs'!$K$5,'Yield &amp; Quality'!D44='Treatment Costs'!$A$6,'Treatment Costs'!$K$6,'Yield &amp; Quality'!D44='Treatment Costs'!$A$7,'Treatment Costs'!$K$7,'Yield &amp; Quality'!D44='Treatment Costs'!$A$8,'Treatment Costs'!$K$8,'Yield &amp; Quality'!D44='Treatment Costs'!$A$9,'Treatment Costs'!$K$9,'Yield &amp; Quality'!D44='Treatment Costs'!$A$10,'Treatment Costs'!$K$10,'Yield &amp; Quality'!D44='Treatment Costs'!$A$11,'Treatment Costs'!$K$11,'Yield &amp; Quality'!D44='Treatment Costs'!$A$12,'Treatment Costs'!$K$12,'Yield &amp; Quality'!D44='Treatment Costs'!$A$13,'Treatment Costs'!$K$13,'Yield &amp; Quality'!D44='Treatment Costs'!$A$14,'Treatment Costs'!$K$14,'Yield &amp; Quality'!D44='Treatment Costs'!$A$15,'Treatment Costs'!$K$15,'Yield &amp; Quality'!D44='Treatment Costs'!$A$16,'Treatment Costs'!$K$16)</f>
        <v>170.64285714285714</v>
      </c>
      <c r="Y49" s="8" cm="1">
        <f t="array" ref="Y49">_xlfn.IFS('Yield &amp; Quality'!E44='Treatment Costs'!$A$3,'Treatment Costs'!$W$3,'Yield &amp; Quality'!E44='Treatment Costs'!$A$4,'Treatment Costs'!$W$4,'Yield &amp; Quality'!E44='Treatment Costs'!$A$5,'Treatment Costs'!$W$5,'Yield &amp; Quality'!E44='Treatment Costs'!$A$6,'Treatment Costs'!$W$6,'Yield &amp; Quality'!E44='Treatment Costs'!$A$7,'Treatment Costs'!$W$7,'Yield &amp; Quality'!E44='Treatment Costs'!$A$8,'Treatment Costs'!$W$8,'Yield &amp; Quality'!E44='Treatment Costs'!$A$9,'Treatment Costs'!$W$9,'Yield &amp; Quality'!E44='Treatment Costs'!$A$10,'Treatment Costs'!$W$10,'Yield &amp; Quality'!E44='Treatment Costs'!$A$11,'Treatment Costs'!$W$11,'Yield &amp; Quality'!E44='Treatment Costs'!$A$12,'Treatment Costs'!$W$12,'Yield &amp; Quality'!E44='Treatment Costs'!$A$13,'Treatment Costs'!$W$13,'Yield &amp; Quality'!E44='Treatment Costs'!$A$14,'Treatment Costs'!$W$14,'Yield &amp; Quality'!E44='Treatment Costs'!$A$15,'Treatment Costs'!$W$15,'Yield &amp; Quality'!E44='Treatment Costs'!$A$16,'Treatment Costs'!$W$16)</f>
        <v>166.89285714285714</v>
      </c>
      <c r="AA49" s="66">
        <f>(('Yield &amp; Quality'!G44*((100-'Partial Returns'!G49)/100))*($C$3+L49))+($C$4*'Yield &amp; Quality'!AA44)-V49</f>
        <v>727.90652303055481</v>
      </c>
      <c r="AB49" s="7">
        <f>(('Yield &amp; Quality'!H44*((100-'Partial Returns'!H49)/100))*($C$3+M49))+($C$4*'Yield &amp; Quality'!AB44)-W49</f>
        <v>711.28764401636386</v>
      </c>
      <c r="AC49" s="7">
        <f>(('Yield &amp; Quality'!I44*((100-'Partial Returns'!I49)/100))*($C$3+N49))+($C$4*'Yield &amp; Quality'!AC44)-X49</f>
        <v>898.5536271184003</v>
      </c>
      <c r="AD49" s="8">
        <f>(('Yield &amp; Quality'!J44*((100-'Partial Returns'!J49)/100))*($C$3+O49))+($C$4*'Yield &amp; Quality'!AD44)-Y49</f>
        <v>937.26420852453884</v>
      </c>
    </row>
    <row r="50" spans="1:30" x14ac:dyDescent="0.25">
      <c r="A50">
        <v>6.7</v>
      </c>
      <c r="B50" s="66">
        <f>($C$3*'Yield &amp; Quality'!G45)+($C$4*'Yield &amp; Quality'!AA45)</f>
        <v>1007.8812900777509</v>
      </c>
      <c r="C50" s="7">
        <f>($C$3*'Yield &amp; Quality'!H45)+($C$4*'Yield &amp; Quality'!AB45)</f>
        <v>933.649104379797</v>
      </c>
      <c r="D50" s="7">
        <f>($C$3*'Yield &amp; Quality'!I45)+($C$4*'Yield &amp; Quality'!AC45)</f>
        <v>1038.4906957070077</v>
      </c>
      <c r="E50" s="8">
        <f>($C$3*'Yield &amp; Quality'!J45)+($C$4*'Yield &amp; Quality'!AD45)</f>
        <v>933.68549864279703</v>
      </c>
      <c r="G50" s="61" cm="1">
        <f t="array" ref="G50">_xlfn.IFS('Yield &amp; Quality'!L45&lt;'Dockage Schedule'!$C$29,0,'Yield &amp; Quality'!L45&lt;'Dockage Schedule'!$C$30,'Dockage Schedule'!$M$29,'Yield &amp; Quality'!L45&lt;'Dockage Schedule'!$C$31,'Dockage Schedule'!$M$30,'Yield &amp; Quality'!L45&lt;'Dockage Schedule'!$C$32,'Dockage Schedule'!$M$31,'Yield &amp; Quality'!L45&lt;'Dockage Schedule'!$C$33,'Dockage Schedule'!$M$32,'Yield &amp; Quality'!L45&lt;'Dockage Schedule'!$C$34,'Dockage Schedule'!$M$33,'Yield &amp; Quality'!L45&lt;'Dockage Schedule'!$C$35,'Dockage Schedule'!$M$34,'Yield &amp; Quality'!L45&lt;'Dockage Schedule'!$C$36,'Dockage Schedule'!$M$35,'Yield &amp; Quality'!L45&lt;'Dockage Schedule'!$C$37,'Dockage Schedule'!$M$36,'Yield &amp; Quality'!L45&lt;'Dockage Schedule'!$C$38,'Dockage Schedule'!$M$37,'Yield &amp; Quality'!L45&lt;'Dockage Schedule'!$C$39,'Dockage Schedule'!$M$38,'Yield &amp; Quality'!L45&lt;'Dockage Schedule'!$C$40,'Dockage Schedule'!$M$39,'Yield &amp; Quality'!L45&lt;'Dockage Schedule'!$C$41,'Dockage Schedule'!$M$40,'Yield &amp; Quality'!L45&lt;'Dockage Schedule'!$C$42,'Dockage Schedule'!$M$41,'Yield &amp; Quality'!L45&lt;'Dockage Schedule'!$C$43,'Dockage Schedule'!$M$42,'Yield &amp; Quality'!L45&lt;'Dockage Schedule'!$C$44,'Dockage Schedule'!$M$43,'Yield &amp; Quality'!L45&lt;'Dockage Schedule'!$C$45,'Dockage Schedule'!$M$44,'Yield &amp; Quality'!L45&lt;'Dockage Schedule'!$C$46,'Dockage Schedule'!$M$45,'Yield &amp; Quality'!L45&lt;'Dockage Schedule'!$C$47,'Dockage Schedule'!$M$46,'Yield &amp; Quality'!L45&lt;'Dockage Schedule'!$C$48,'Dockage Schedule'!$M$47,'Yield &amp; Quality'!L45&lt;'Dockage Schedule'!$C$49,'Dockage Schedule'!M75,'Yield &amp; Quality'!L45&gt;='Dockage Schedule'!$C$49,'Dockage Schedule'!$M$49)</f>
        <v>0</v>
      </c>
      <c r="H50" cm="1">
        <f t="array" ref="H50">_xlfn.IFS('Yield &amp; Quality'!M45&lt;'Dockage Schedule'!$C$29,0,'Yield &amp; Quality'!M45&lt;'Dockage Schedule'!$C$30,'Dockage Schedule'!$M$29,'Yield &amp; Quality'!M45&lt;'Dockage Schedule'!$C$31,'Dockage Schedule'!$M$30,'Yield &amp; Quality'!M45&lt;'Dockage Schedule'!$C$32,'Dockage Schedule'!$M$31,'Yield &amp; Quality'!M45&lt;'Dockage Schedule'!$C$33,'Dockage Schedule'!$M$32,'Yield &amp; Quality'!M45&lt;'Dockage Schedule'!$C$34,'Dockage Schedule'!$M$33,'Yield &amp; Quality'!M45&lt;'Dockage Schedule'!$C$35,'Dockage Schedule'!$M$34,'Yield &amp; Quality'!M45&lt;'Dockage Schedule'!$C$36,'Dockage Schedule'!$M$35,'Yield &amp; Quality'!M45&lt;'Dockage Schedule'!$C$37,'Dockage Schedule'!$M$36,'Yield &amp; Quality'!M45&lt;'Dockage Schedule'!$C$38,'Dockage Schedule'!$M$37,'Yield &amp; Quality'!M45&lt;'Dockage Schedule'!$C$39,'Dockage Schedule'!$M$38,'Yield &amp; Quality'!M45&lt;'Dockage Schedule'!$C$40,'Dockage Schedule'!$M$39,'Yield &amp; Quality'!M45&lt;'Dockage Schedule'!$C$41,'Dockage Schedule'!$M$40,'Yield &amp; Quality'!M45&lt;'Dockage Schedule'!$C$42,'Dockage Schedule'!$M$41,'Yield &amp; Quality'!M45&lt;'Dockage Schedule'!$C$43,'Dockage Schedule'!$M$42,'Yield &amp; Quality'!M45&lt;'Dockage Schedule'!$C$44,'Dockage Schedule'!$M$43,'Yield &amp; Quality'!M45&lt;'Dockage Schedule'!$C$45,'Dockage Schedule'!$M$44,'Yield &amp; Quality'!M45&lt;'Dockage Schedule'!$C$46,'Dockage Schedule'!$M$45,'Yield &amp; Quality'!M45&lt;'Dockage Schedule'!$C$47,'Dockage Schedule'!$M$46,'Yield &amp; Quality'!M45&lt;'Dockage Schedule'!$C$48,'Dockage Schedule'!$M$47,'Yield &amp; Quality'!M45&lt;'Dockage Schedule'!$C$49,'Dockage Schedule'!N75,'Yield &amp; Quality'!M45&gt;='Dockage Schedule'!$C$49,'Dockage Schedule'!$M$49)</f>
        <v>0</v>
      </c>
      <c r="I50" cm="1">
        <f t="array" ref="I50">_xlfn.IFS('Yield &amp; Quality'!N45&lt;'Dockage Schedule'!$C$29,0,'Yield &amp; Quality'!N45&lt;'Dockage Schedule'!$C$30,'Dockage Schedule'!$M$29,'Yield &amp; Quality'!N45&lt;'Dockage Schedule'!$C$31,'Dockage Schedule'!$M$30,'Yield &amp; Quality'!N45&lt;'Dockage Schedule'!$C$32,'Dockage Schedule'!$M$31,'Yield &amp; Quality'!N45&lt;'Dockage Schedule'!$C$33,'Dockage Schedule'!$M$32,'Yield &amp; Quality'!N45&lt;'Dockage Schedule'!$C$34,'Dockage Schedule'!$M$33,'Yield &amp; Quality'!N45&lt;'Dockage Schedule'!$C$35,'Dockage Schedule'!$M$34,'Yield &amp; Quality'!N45&lt;'Dockage Schedule'!$C$36,'Dockage Schedule'!$M$35,'Yield &amp; Quality'!N45&lt;'Dockage Schedule'!$C$37,'Dockage Schedule'!$M$36,'Yield &amp; Quality'!N45&lt;'Dockage Schedule'!$C$38,'Dockage Schedule'!$M$37,'Yield &amp; Quality'!N45&lt;'Dockage Schedule'!$C$39,'Dockage Schedule'!$M$38,'Yield &amp; Quality'!N45&lt;'Dockage Schedule'!$C$40,'Dockage Schedule'!$M$39,'Yield &amp; Quality'!N45&lt;'Dockage Schedule'!$C$41,'Dockage Schedule'!$M$40,'Yield &amp; Quality'!N45&lt;'Dockage Schedule'!$C$42,'Dockage Schedule'!$M$41,'Yield &amp; Quality'!N45&lt;'Dockage Schedule'!$C$43,'Dockage Schedule'!$M$42,'Yield &amp; Quality'!N45&lt;'Dockage Schedule'!$C$44,'Dockage Schedule'!$M$43,'Yield &amp; Quality'!N45&lt;'Dockage Schedule'!$C$45,'Dockage Schedule'!$M$44,'Yield &amp; Quality'!N45&lt;'Dockage Schedule'!$C$46,'Dockage Schedule'!$M$45,'Yield &amp; Quality'!N45&lt;'Dockage Schedule'!$C$47,'Dockage Schedule'!$M$46,'Yield &amp; Quality'!N45&lt;'Dockage Schedule'!$C$48,'Dockage Schedule'!$M$47,'Yield &amp; Quality'!N45&lt;'Dockage Schedule'!$C$49,'Dockage Schedule'!O75,'Yield &amp; Quality'!N45&gt;='Dockage Schedule'!$C$49,'Dockage Schedule'!$M$49)</f>
        <v>0</v>
      </c>
      <c r="J50" s="62" cm="1">
        <f t="array" ref="J50">_xlfn.IFS('Yield &amp; Quality'!O45&lt;'Dockage Schedule'!$C$29,0,'Yield &amp; Quality'!O45&lt;'Dockage Schedule'!$C$30,'Dockage Schedule'!$M$29,'Yield &amp; Quality'!O45&lt;'Dockage Schedule'!$C$31,'Dockage Schedule'!$M$30,'Yield &amp; Quality'!O45&lt;'Dockage Schedule'!$C$32,'Dockage Schedule'!$M$31,'Yield &amp; Quality'!O45&lt;'Dockage Schedule'!$C$33,'Dockage Schedule'!$M$32,'Yield &amp; Quality'!O45&lt;'Dockage Schedule'!$C$34,'Dockage Schedule'!$M$33,'Yield &amp; Quality'!O45&lt;'Dockage Schedule'!$C$35,'Dockage Schedule'!$M$34,'Yield &amp; Quality'!O45&lt;'Dockage Schedule'!$C$36,'Dockage Schedule'!$M$35,'Yield &amp; Quality'!O45&lt;'Dockage Schedule'!$C$37,'Dockage Schedule'!$M$36,'Yield &amp; Quality'!O45&lt;'Dockage Schedule'!$C$38,'Dockage Schedule'!$M$37,'Yield &amp; Quality'!O45&lt;'Dockage Schedule'!$C$39,'Dockage Schedule'!$M$38,'Yield &amp; Quality'!O45&lt;'Dockage Schedule'!$C$40,'Dockage Schedule'!$M$39,'Yield &amp; Quality'!O45&lt;'Dockage Schedule'!$C$41,'Dockage Schedule'!$M$40,'Yield &amp; Quality'!O45&lt;'Dockage Schedule'!$C$42,'Dockage Schedule'!$M$41,'Yield &amp; Quality'!O45&lt;'Dockage Schedule'!$C$43,'Dockage Schedule'!$M$42,'Yield &amp; Quality'!O45&lt;'Dockage Schedule'!$C$44,'Dockage Schedule'!$M$43,'Yield &amp; Quality'!O45&lt;'Dockage Schedule'!$C$45,'Dockage Schedule'!$M$44,'Yield &amp; Quality'!O45&lt;'Dockage Schedule'!$C$46,'Dockage Schedule'!$M$45,'Yield &amp; Quality'!O45&lt;'Dockage Schedule'!$C$47,'Dockage Schedule'!$M$46,'Yield &amp; Quality'!O45&lt;'Dockage Schedule'!$C$48,'Dockage Schedule'!$M$47,'Yield &amp; Quality'!O45&lt;'Dockage Schedule'!$C$49,'Dockage Schedule'!P75,'Yield &amp; Quality'!O45&gt;='Dockage Schedule'!$C$49,'Dockage Schedule'!$M$49)</f>
        <v>0</v>
      </c>
      <c r="L50" s="67" cm="1">
        <f t="array" ref="L50">_xlfn.IFS('Yield &amp; Quality'!Q45&gt;='Dockage Schedule'!$P$4,'Dockage Schedule'!$AA$4,'Yield &amp; Quality'!Q45&gt;='Dockage Schedule'!$P$5,'Dockage Schedule'!$AA$5,'Yield &amp; Quality'!Q45&gt;='Dockage Schedule'!$P$6,'Dockage Schedule'!$AA$6,'Yield &amp; Quality'!Q45&gt;='Dockage Schedule'!$P$7,'Dockage Schedule'!$AA$7,'Yield &amp; Quality'!Q45&gt;='Dockage Schedule'!$P$8,'Dockage Schedule'!$AA$8,'Yield &amp; Quality'!Q45&gt;='Dockage Schedule'!$P$9,'Dockage Schedule'!$AA$9,'Yield &amp; Quality'!Q45&gt;='Dockage Schedule'!$P$10,'Dockage Schedule'!$AA$10,'Yield &amp; Quality'!Q45&gt;='Dockage Schedule'!$P$11,'Dockage Schedule'!$AA$11,'Yield &amp; Quality'!Q45&gt;='Dockage Schedule'!$P$12,'Dockage Schedule'!$AA$12,'Yield &amp; Quality'!Q45&gt;='Dockage Schedule'!$P$13,'Dockage Schedule'!$AA$13,'Yield &amp; Quality'!Q45&gt;='Dockage Schedule'!$P$14,'Dockage Schedule'!$AA$14,'Yield &amp; Quality'!Q45&gt;='Dockage Schedule'!$P$15,'Dockage Schedule'!$AA$15,'Yield &amp; Quality'!Q45&gt;='Dockage Schedule'!$P$16,'Dockage Schedule'!$AA$16,'Yield &amp; Quality'!Q45&gt;='Dockage Schedule'!$P$17,'Dockage Schedule'!$AA$17,'Yield &amp; Quality'!Q45&gt;='Dockage Schedule'!$P$18,'Dockage Schedule'!$AA$18,'Yield &amp; Quality'!Q45&gt;='Dockage Schedule'!$P$19,'Dockage Schedule'!$AA$19,'Yield &amp; Quality'!Q45&gt;='Dockage Schedule'!$P$20,'Dockage Schedule'!$AA$20,'Yield &amp; Quality'!Q45&gt;='Dockage Schedule'!$P$21,'Dockage Schedule'!$AA$21,'Yield &amp; Quality'!Q45&gt;='Dockage Schedule'!$P$22,'Dockage Schedule'!$AA$22,'Yield &amp; Quality'!Q45&gt;='Dockage Schedule'!$P$23,'Dockage Schedule'!$AA$23,'Yield &amp; Quality'!Q45&gt;='Dockage Schedule'!$P$24,'Dockage Schedule'!$AA$24,'Yield &amp; Quality'!Q45&gt;='Dockage Schedule'!$P$25,'Dockage Schedule'!$AA$25,'Yield &amp; Quality'!Q45&gt;='Dockage Schedule'!$P$26,'Dockage Schedule'!$AA$26,'Yield &amp; Quality'!Q45&gt;='Dockage Schedule'!$P$27,'Dockage Schedule'!$AA$27,'Yield &amp; Quality'!Q45&lt;'Dockage Schedule'!$P$27,'Dockage Schedule'!$AA$27)+_xlfn.IFS('Yield &amp; Quality'!V45&lt;'Dockage Schedule'!$AD$4,'Dockage Schedule'!$AN$3,'Yield &amp; Quality'!V45&lt;'Dockage Schedule'!$AD$5,'Dockage Schedule'!$AN$4,'Yield &amp; Quality'!V45&lt;'Dockage Schedule'!$AD$6,'Dockage Schedule'!$AN$5,'Yield &amp; Quality'!V45&lt;'Dockage Schedule'!$AD$7,'Dockage Schedule'!$AN$6,'Yield &amp; Quality'!V45&lt;'Dockage Schedule'!$AD$8,'Dockage Schedule'!$AN$7,'Yield &amp; Quality'!V45&lt;'Dockage Schedule'!$AD$9,'Dockage Schedule'!$AN$8,'Yield &amp; Quality'!V45&lt;'Dockage Schedule'!$AD$10,'Dockage Schedule'!$AN$9,'Yield &amp; Quality'!V45&lt;'Dockage Schedule'!$AD$11,'Dockage Schedule'!$AN$10,'Yield &amp; Quality'!V45&lt;'Dockage Schedule'!$AD$12,'Dockage Schedule'!$AN$11,'Yield &amp; Quality'!V45&lt;'Dockage Schedule'!$AD$13,'Dockage Schedule'!$AN$12,'Yield &amp; Quality'!V45&lt;'Dockage Schedule'!$AD$14,'Dockage Schedule'!$AN$13,'Yield &amp; Quality'!V45&lt;'Dockage Schedule'!$AD$15,'Dockage Schedule'!$AN$14,'Yield &amp; Quality'!V45&lt;'Dockage Schedule'!$AD$16,'Dockage Schedule'!$AN$15,'Yield &amp; Quality'!V45&lt;'Dockage Schedule'!$AD$17,'Dockage Schedule'!$AN$16,'Yield &amp; Quality'!V45&lt;'Dockage Schedule'!$AD$18,'Dockage Schedule'!$AN$17,'Yield &amp; Quality'!V45&lt;'Dockage Schedule'!$AD$19,'Dockage Schedule'!$AN$18,'Yield &amp; Quality'!V45&lt;'Dockage Schedule'!$AD$20,'Dockage Schedule'!$AN$19,'Yield &amp; Quality'!V45&lt;'Dockage Schedule'!$AD$21,'Dockage Schedule'!$AN$20,'Yield &amp; Quality'!V45&lt;'Dockage Schedule'!$AD$21,'Dockage Schedule'!$AN$22,'Yield &amp; Quality'!V45&lt;'Dockage Schedule'!$AD$22,'Dockage Schedule'!$AN$23,'Yield &amp; Quality'!V45&lt;'Dockage Schedule'!$AD$24,'Dockage Schedule'!$AN$24,'Yield &amp; Quality'!V45&lt;'Dockage Schedule'!$AD$25,'Dockage Schedule'!$AN$24,'Yield &amp; Quality'!V45&gt;='Dockage Schedule'!$AD$25,-500)-_xlfn.IFS('Yield &amp; Quality'!L45&lt;'Dockage Schedule'!$C$4,0,'Yield &amp; Quality'!L45&lt;'Dockage Schedule'!$C$5,'Dockage Schedule'!$M$4,'Yield &amp; Quality'!L45&lt;'Dockage Schedule'!$C$6,'Dockage Schedule'!$M$5,'Yield &amp; Quality'!L45&lt;'Dockage Schedule'!$C$6,'Dockage Schedule'!$M$7,'Yield &amp; Quality'!L45&lt;'Dockage Schedule'!$C$7,'Dockage Schedule'!$M$8,'Yield &amp; Quality'!L45&lt;'Dockage Schedule'!$C$8,'Dockage Schedule'!$M$9,'Yield &amp; Quality'!L45&lt;'Dockage Schedule'!$C$10,'Dockage Schedule'!$M$9,'Yield &amp; Quality'!L45&lt;'Dockage Schedule'!$C$10,'Dockage Schedule'!$M$11,'Yield &amp; Quality'!L45&lt;'Dockage Schedule'!$C$12,'Dockage Schedule'!$M$11,'Yield &amp; Quality'!L45&lt;'Dockage Schedule'!$C$13,'Dockage Schedule'!$M$12,'Yield &amp; Quality'!L45&lt;'Dockage Schedule'!$C$14,'Dockage Schedule'!$M$13,'Yield &amp; Quality'!L45&lt;'Dockage Schedule'!$C$15,'Dockage Schedule'!$M$14,'Yield &amp; Quality'!L45&lt;'Dockage Schedule'!$C$16,'Dockage Schedule'!$M$15,'Yield &amp; Quality'!L45&lt;'Dockage Schedule'!$C$17,'Dockage Schedule'!$M$16,'Yield &amp; Quality'!L45&lt;'Dockage Schedule'!$C$18,'Dockage Schedule'!$M$17,'Yield &amp; Quality'!L45&lt;'Dockage Schedule'!$C$19,'Dockage Schedule'!$M$18,'Yield &amp; Quality'!L45&lt;'Dockage Schedule'!$C$20,'Dockage Schedule'!$M$19,'Yield &amp; Quality'!L45&lt;'Dockage Schedule'!$C$21,'Dockage Schedule'!$M$20,'Yield &amp; Quality'!L45&lt;'Dockage Schedule'!$C$22,'Dockage Schedule'!$M$21,'Yield &amp; Quality'!L45&lt;'Dockage Schedule'!$C$23,'Dockage Schedule'!$M$22,'Yield &amp; Quality'!L45&lt;'Dockage Schedule'!$C$24,'Dockage Schedule'!$M$23,'Yield &amp; Quality'!L45&gt;='Dockage Schedule'!C51,'Dockage Schedule'!M51)</f>
        <v>-0.32</v>
      </c>
      <c r="M50" s="29" cm="1">
        <f t="array" ref="M50">_xlfn.IFS('Yield &amp; Quality'!R45&gt;='Dockage Schedule'!$P$4,'Dockage Schedule'!$AA$4,'Yield &amp; Quality'!R45&gt;='Dockage Schedule'!$P$5,'Dockage Schedule'!$AA$5,'Yield &amp; Quality'!R45&gt;='Dockage Schedule'!$P$6,'Dockage Schedule'!$AA$6,'Yield &amp; Quality'!R45&gt;='Dockage Schedule'!$P$7,'Dockage Schedule'!$AA$7,'Yield &amp; Quality'!R45&gt;='Dockage Schedule'!$P$8,'Dockage Schedule'!$AA$8,'Yield &amp; Quality'!R45&gt;='Dockage Schedule'!$P$9,'Dockage Schedule'!$AA$9,'Yield &amp; Quality'!R45&gt;='Dockage Schedule'!$P$10,'Dockage Schedule'!$AA$10,'Yield &amp; Quality'!R45&gt;='Dockage Schedule'!$P$11,'Dockage Schedule'!$AA$11,'Yield &amp; Quality'!R45&gt;='Dockage Schedule'!$P$12,'Dockage Schedule'!$AA$12,'Yield &amp; Quality'!R45&gt;='Dockage Schedule'!$P$13,'Dockage Schedule'!$AA$13,'Yield &amp; Quality'!R45&gt;='Dockage Schedule'!$P$14,'Dockage Schedule'!$AA$14,'Yield &amp; Quality'!R45&gt;='Dockage Schedule'!$P$15,'Dockage Schedule'!$AA$15,'Yield &amp; Quality'!R45&gt;='Dockage Schedule'!$P$16,'Dockage Schedule'!$AA$16,'Yield &amp; Quality'!R45&gt;='Dockage Schedule'!$P$17,'Dockage Schedule'!$AA$17,'Yield &amp; Quality'!R45&gt;='Dockage Schedule'!$P$18,'Dockage Schedule'!$AA$18,'Yield &amp; Quality'!R45&gt;='Dockage Schedule'!$P$19,'Dockage Schedule'!$AA$19,'Yield &amp; Quality'!R45&gt;='Dockage Schedule'!$P$20,'Dockage Schedule'!$AA$20,'Yield &amp; Quality'!R45&gt;='Dockage Schedule'!$P$21,'Dockage Schedule'!$AA$21,'Yield &amp; Quality'!R45&gt;='Dockage Schedule'!$P$22,'Dockage Schedule'!$AA$22,'Yield &amp; Quality'!R45&gt;='Dockage Schedule'!$P$23,'Dockage Schedule'!$AA$23,'Yield &amp; Quality'!R45&gt;='Dockage Schedule'!$P$24,'Dockage Schedule'!$AA$24,'Yield &amp; Quality'!R45&gt;='Dockage Schedule'!$P$25,'Dockage Schedule'!$AA$25,'Yield &amp; Quality'!R45&gt;='Dockage Schedule'!$P$26,'Dockage Schedule'!$AA$26,'Yield &amp; Quality'!R45&gt;='Dockage Schedule'!$P$27,'Dockage Schedule'!$AA$27,'Yield &amp; Quality'!R45&lt;'Dockage Schedule'!$P$27,'Dockage Schedule'!$AA$27)+_xlfn.IFS('Yield &amp; Quality'!W45&lt;'Dockage Schedule'!$AD$4,'Dockage Schedule'!$AN$3,'Yield &amp; Quality'!W45&lt;'Dockage Schedule'!$AD$5,'Dockage Schedule'!$AN$4,'Yield &amp; Quality'!W45&lt;'Dockage Schedule'!$AD$6,'Dockage Schedule'!$AN$5,'Yield &amp; Quality'!W45&lt;'Dockage Schedule'!$AD$7,'Dockage Schedule'!$AN$6,'Yield &amp; Quality'!W45&lt;'Dockage Schedule'!$AD$8,'Dockage Schedule'!$AN$7,'Yield &amp; Quality'!W45&lt;'Dockage Schedule'!$AD$9,'Dockage Schedule'!$AN$8,'Yield &amp; Quality'!W45&lt;'Dockage Schedule'!$AD$10,'Dockage Schedule'!$AN$9,'Yield &amp; Quality'!W45&lt;'Dockage Schedule'!$AD$11,'Dockage Schedule'!$AN$10,'Yield &amp; Quality'!W45&lt;'Dockage Schedule'!$AD$12,'Dockage Schedule'!$AN$11,'Yield &amp; Quality'!W45&lt;'Dockage Schedule'!$AD$13,'Dockage Schedule'!$AN$12,'Yield &amp; Quality'!W45&lt;'Dockage Schedule'!$AD$14,'Dockage Schedule'!$AN$13,'Yield &amp; Quality'!W45&lt;'Dockage Schedule'!$AD$15,'Dockage Schedule'!$AN$14,'Yield &amp; Quality'!W45&lt;'Dockage Schedule'!$AD$16,'Dockage Schedule'!$AN$15,'Yield &amp; Quality'!W45&lt;'Dockage Schedule'!$AD$17,'Dockage Schedule'!$AN$16,'Yield &amp; Quality'!W45&lt;'Dockage Schedule'!$AD$18,'Dockage Schedule'!$AN$17,'Yield &amp; Quality'!W45&lt;'Dockage Schedule'!$AD$19,'Dockage Schedule'!$AN$18,'Yield &amp; Quality'!W45&lt;'Dockage Schedule'!$AD$20,'Dockage Schedule'!$AN$19,'Yield &amp; Quality'!W45&lt;'Dockage Schedule'!$AD$21,'Dockage Schedule'!$AN$20,'Yield &amp; Quality'!W45&lt;'Dockage Schedule'!$AD$21,'Dockage Schedule'!$AN$22,'Yield &amp; Quality'!W45&lt;'Dockage Schedule'!$AD$22,'Dockage Schedule'!$AN$23,'Yield &amp; Quality'!W45&lt;'Dockage Schedule'!$AD$24,'Dockage Schedule'!$AN$24,'Yield &amp; Quality'!W45&lt;'Dockage Schedule'!$AD$25,'Dockage Schedule'!$AN$24,'Yield &amp; Quality'!W45&gt;='Dockage Schedule'!$AD$25,-500)-_xlfn.IFS('Yield &amp; Quality'!M45&lt;'Dockage Schedule'!$C$4,0,'Yield &amp; Quality'!M45&lt;'Dockage Schedule'!$C$5,'Dockage Schedule'!$M$4,'Yield &amp; Quality'!M45&lt;'Dockage Schedule'!$C$6,'Dockage Schedule'!$M$5,'Yield &amp; Quality'!M45&lt;'Dockage Schedule'!$C$6,'Dockage Schedule'!$M$7,'Yield &amp; Quality'!M45&lt;'Dockage Schedule'!$C$7,'Dockage Schedule'!$M$8,'Yield &amp; Quality'!M45&lt;'Dockage Schedule'!$C$8,'Dockage Schedule'!$M$9,'Yield &amp; Quality'!M45&lt;'Dockage Schedule'!$C$10,'Dockage Schedule'!$M$9,'Yield &amp; Quality'!M45&lt;'Dockage Schedule'!$C$10,'Dockage Schedule'!$M$11,'Yield &amp; Quality'!M45&lt;'Dockage Schedule'!$C$12,'Dockage Schedule'!$M$11,'Yield &amp; Quality'!M45&lt;'Dockage Schedule'!$C$13,'Dockage Schedule'!$M$12,'Yield &amp; Quality'!M45&lt;'Dockage Schedule'!$C$14,'Dockage Schedule'!$M$13,'Yield &amp; Quality'!M45&lt;'Dockage Schedule'!$C$15,'Dockage Schedule'!$M$14,'Yield &amp; Quality'!M45&lt;'Dockage Schedule'!$C$16,'Dockage Schedule'!$M$15,'Yield &amp; Quality'!M45&lt;'Dockage Schedule'!$C$17,'Dockage Schedule'!$M$16,'Yield &amp; Quality'!M45&lt;'Dockage Schedule'!$C$18,'Dockage Schedule'!$M$17,'Yield &amp; Quality'!M45&lt;'Dockage Schedule'!$C$19,'Dockage Schedule'!$M$18,'Yield &amp; Quality'!M45&lt;'Dockage Schedule'!$C$20,'Dockage Schedule'!$M$19,'Yield &amp; Quality'!M45&lt;'Dockage Schedule'!$C$21,'Dockage Schedule'!$M$20,'Yield &amp; Quality'!M45&lt;'Dockage Schedule'!$C$22,'Dockage Schedule'!$M$21,'Yield &amp; Quality'!M45&lt;'Dockage Schedule'!$C$23,'Dockage Schedule'!$M$22,'Yield &amp; Quality'!M45&lt;'Dockage Schedule'!$C$24,'Dockage Schedule'!$M$23,'Yield &amp; Quality'!M45&gt;='Dockage Schedule'!D51,'Dockage Schedule'!N51)</f>
        <v>-0.03</v>
      </c>
      <c r="N50" s="29" cm="1">
        <f t="array" ref="N50">_xlfn.IFS('Yield &amp; Quality'!S45&gt;='Dockage Schedule'!$P$4,'Dockage Schedule'!$AA$4,'Yield &amp; Quality'!S45&gt;='Dockage Schedule'!$P$5,'Dockage Schedule'!$AA$5,'Yield &amp; Quality'!S45&gt;='Dockage Schedule'!$P$6,'Dockage Schedule'!$AA$6,'Yield &amp; Quality'!S45&gt;='Dockage Schedule'!$P$7,'Dockage Schedule'!$AA$7,'Yield &amp; Quality'!S45&gt;='Dockage Schedule'!$P$8,'Dockage Schedule'!$AA$8,'Yield &amp; Quality'!S45&gt;='Dockage Schedule'!$P$9,'Dockage Schedule'!$AA$9,'Yield &amp; Quality'!S45&gt;='Dockage Schedule'!$P$10,'Dockage Schedule'!$AA$10,'Yield &amp; Quality'!S45&gt;='Dockage Schedule'!$P$11,'Dockage Schedule'!$AA$11,'Yield &amp; Quality'!S45&gt;='Dockage Schedule'!$P$12,'Dockage Schedule'!$AA$12,'Yield &amp; Quality'!S45&gt;='Dockage Schedule'!$P$13,'Dockage Schedule'!$AA$13,'Yield &amp; Quality'!S45&gt;='Dockage Schedule'!$P$14,'Dockage Schedule'!$AA$14,'Yield &amp; Quality'!S45&gt;='Dockage Schedule'!$P$15,'Dockage Schedule'!$AA$15,'Yield &amp; Quality'!S45&gt;='Dockage Schedule'!$P$16,'Dockage Schedule'!$AA$16,'Yield &amp; Quality'!S45&gt;='Dockage Schedule'!$P$17,'Dockage Schedule'!$AA$17,'Yield &amp; Quality'!S45&gt;='Dockage Schedule'!$P$18,'Dockage Schedule'!$AA$18,'Yield &amp; Quality'!S45&gt;='Dockage Schedule'!$P$19,'Dockage Schedule'!$AA$19,'Yield &amp; Quality'!S45&gt;='Dockage Schedule'!$P$20,'Dockage Schedule'!$AA$20,'Yield &amp; Quality'!S45&gt;='Dockage Schedule'!$P$21,'Dockage Schedule'!$AA$21,'Yield &amp; Quality'!S45&gt;='Dockage Schedule'!$P$22,'Dockage Schedule'!$AA$22,'Yield &amp; Quality'!S45&gt;='Dockage Schedule'!$P$23,'Dockage Schedule'!$AA$23,'Yield &amp; Quality'!S45&gt;='Dockage Schedule'!$P$24,'Dockage Schedule'!$AA$24,'Yield &amp; Quality'!S45&gt;='Dockage Schedule'!$P$25,'Dockage Schedule'!$AA$25,'Yield &amp; Quality'!S45&gt;='Dockage Schedule'!$P$26,'Dockage Schedule'!$AA$26,'Yield &amp; Quality'!S45&gt;='Dockage Schedule'!$P$27,'Dockage Schedule'!$AA$27,'Yield &amp; Quality'!S45&lt;'Dockage Schedule'!$P$27,'Dockage Schedule'!$AA$27)+_xlfn.IFS('Yield &amp; Quality'!X45&lt;'Dockage Schedule'!$AD$4,'Dockage Schedule'!$AN$3,'Yield &amp; Quality'!X45&lt;'Dockage Schedule'!$AD$5,'Dockage Schedule'!$AN$4,'Yield &amp; Quality'!X45&lt;'Dockage Schedule'!$AD$6,'Dockage Schedule'!$AN$5,'Yield &amp; Quality'!X45&lt;'Dockage Schedule'!$AD$7,'Dockage Schedule'!$AN$6,'Yield &amp; Quality'!X45&lt;'Dockage Schedule'!$AD$8,'Dockage Schedule'!$AN$7,'Yield &amp; Quality'!X45&lt;'Dockage Schedule'!$AD$9,'Dockage Schedule'!$AN$8,'Yield &amp; Quality'!X45&lt;'Dockage Schedule'!$AD$10,'Dockage Schedule'!$AN$9,'Yield &amp; Quality'!X45&lt;'Dockage Schedule'!$AD$11,'Dockage Schedule'!$AN$10,'Yield &amp; Quality'!X45&lt;'Dockage Schedule'!$AD$12,'Dockage Schedule'!$AN$11,'Yield &amp; Quality'!X45&lt;'Dockage Schedule'!$AD$13,'Dockage Schedule'!$AN$12,'Yield &amp; Quality'!X45&lt;'Dockage Schedule'!$AD$14,'Dockage Schedule'!$AN$13,'Yield &amp; Quality'!X45&lt;'Dockage Schedule'!$AD$15,'Dockage Schedule'!$AN$14,'Yield &amp; Quality'!X45&lt;'Dockage Schedule'!$AD$16,'Dockage Schedule'!$AN$15,'Yield &amp; Quality'!X45&lt;'Dockage Schedule'!$AD$17,'Dockage Schedule'!$AN$16,'Yield &amp; Quality'!X45&lt;'Dockage Schedule'!$AD$18,'Dockage Schedule'!$AN$17,'Yield &amp; Quality'!X45&lt;'Dockage Schedule'!$AD$19,'Dockage Schedule'!$AN$18,'Yield &amp; Quality'!X45&lt;'Dockage Schedule'!$AD$20,'Dockage Schedule'!$AN$19,'Yield &amp; Quality'!X45&lt;'Dockage Schedule'!$AD$21,'Dockage Schedule'!$AN$20,'Yield &amp; Quality'!X45&lt;'Dockage Schedule'!$AD$21,'Dockage Schedule'!$AN$22,'Yield &amp; Quality'!X45&lt;'Dockage Schedule'!$AD$22,'Dockage Schedule'!$AN$23,'Yield &amp; Quality'!X45&lt;'Dockage Schedule'!$AD$24,'Dockage Schedule'!$AN$24,'Yield &amp; Quality'!X45&lt;'Dockage Schedule'!$AD$25,'Dockage Schedule'!$AN$24,'Yield &amp; Quality'!X45&gt;='Dockage Schedule'!$AD$25,-500)-_xlfn.IFS('Yield &amp; Quality'!N45&lt;'Dockage Schedule'!$C$4,0,'Yield &amp; Quality'!N45&lt;'Dockage Schedule'!$C$5,'Dockage Schedule'!$M$4,'Yield &amp; Quality'!N45&lt;'Dockage Schedule'!$C$6,'Dockage Schedule'!$M$5,'Yield &amp; Quality'!N45&lt;'Dockage Schedule'!$C$6,'Dockage Schedule'!$M$7,'Yield &amp; Quality'!N45&lt;'Dockage Schedule'!$C$7,'Dockage Schedule'!$M$8,'Yield &amp; Quality'!N45&lt;'Dockage Schedule'!$C$8,'Dockage Schedule'!$M$9,'Yield &amp; Quality'!N45&lt;'Dockage Schedule'!$C$10,'Dockage Schedule'!$M$9,'Yield &amp; Quality'!N45&lt;'Dockage Schedule'!$C$10,'Dockage Schedule'!$M$11,'Yield &amp; Quality'!N45&lt;'Dockage Schedule'!$C$12,'Dockage Schedule'!$M$11,'Yield &amp; Quality'!N45&lt;'Dockage Schedule'!$C$13,'Dockage Schedule'!$M$12,'Yield &amp; Quality'!N45&lt;'Dockage Schedule'!$C$14,'Dockage Schedule'!$M$13,'Yield &amp; Quality'!N45&lt;'Dockage Schedule'!$C$15,'Dockage Schedule'!$M$14,'Yield &amp; Quality'!N45&lt;'Dockage Schedule'!$C$16,'Dockage Schedule'!$M$15,'Yield &amp; Quality'!N45&lt;'Dockage Schedule'!$C$17,'Dockage Schedule'!$M$16,'Yield &amp; Quality'!N45&lt;'Dockage Schedule'!$C$18,'Dockage Schedule'!$M$17,'Yield &amp; Quality'!N45&lt;'Dockage Schedule'!$C$19,'Dockage Schedule'!$M$18,'Yield &amp; Quality'!N45&lt;'Dockage Schedule'!$C$20,'Dockage Schedule'!$M$19,'Yield &amp; Quality'!N45&lt;'Dockage Schedule'!$C$21,'Dockage Schedule'!$M$20,'Yield &amp; Quality'!N45&lt;'Dockage Schedule'!$C$22,'Dockage Schedule'!$M$21,'Yield &amp; Quality'!N45&lt;'Dockage Schedule'!$C$23,'Dockage Schedule'!$M$22,'Yield &amp; Quality'!N45&lt;'Dockage Schedule'!$C$24,'Dockage Schedule'!$M$23,'Yield &amp; Quality'!N45&gt;='Dockage Schedule'!E51,'Dockage Schedule'!O51)</f>
        <v>-0.14000000000000001</v>
      </c>
      <c r="O50" s="68" cm="1">
        <f t="array" ref="O50">_xlfn.IFS('Yield &amp; Quality'!T45&gt;='Dockage Schedule'!$P$4,'Dockage Schedule'!$AA$4,'Yield &amp; Quality'!T45&gt;='Dockage Schedule'!$P$5,'Dockage Schedule'!$AA$5,'Yield &amp; Quality'!T45&gt;='Dockage Schedule'!$P$6,'Dockage Schedule'!$AA$6,'Yield &amp; Quality'!T45&gt;='Dockage Schedule'!$P$7,'Dockage Schedule'!$AA$7,'Yield &amp; Quality'!T45&gt;='Dockage Schedule'!$P$8,'Dockage Schedule'!$AA$8,'Yield &amp; Quality'!T45&gt;='Dockage Schedule'!$P$9,'Dockage Schedule'!$AA$9,'Yield &amp; Quality'!T45&gt;='Dockage Schedule'!$P$10,'Dockage Schedule'!$AA$10,'Yield &amp; Quality'!T45&gt;='Dockage Schedule'!$P$11,'Dockage Schedule'!$AA$11,'Yield &amp; Quality'!T45&gt;='Dockage Schedule'!$P$12,'Dockage Schedule'!$AA$12,'Yield &amp; Quality'!T45&gt;='Dockage Schedule'!$P$13,'Dockage Schedule'!$AA$13,'Yield &amp; Quality'!T45&gt;='Dockage Schedule'!$P$14,'Dockage Schedule'!$AA$14,'Yield &amp; Quality'!T45&gt;='Dockage Schedule'!$P$15,'Dockage Schedule'!$AA$15,'Yield &amp; Quality'!T45&gt;='Dockage Schedule'!$P$16,'Dockage Schedule'!$AA$16,'Yield &amp; Quality'!T45&gt;='Dockage Schedule'!$P$17,'Dockage Schedule'!$AA$17,'Yield &amp; Quality'!T45&gt;='Dockage Schedule'!$P$18,'Dockage Schedule'!$AA$18,'Yield &amp; Quality'!T45&gt;='Dockage Schedule'!$P$19,'Dockage Schedule'!$AA$19,'Yield &amp; Quality'!T45&gt;='Dockage Schedule'!$P$20,'Dockage Schedule'!$AA$20,'Yield &amp; Quality'!T45&gt;='Dockage Schedule'!$P$21,'Dockage Schedule'!$AA$21,'Yield &amp; Quality'!T45&gt;='Dockage Schedule'!$P$22,'Dockage Schedule'!$AA$22,'Yield &amp; Quality'!T45&gt;='Dockage Schedule'!$P$23,'Dockage Schedule'!$AA$23,'Yield &amp; Quality'!T45&gt;='Dockage Schedule'!$P$24,'Dockage Schedule'!$AA$24,'Yield &amp; Quality'!T45&gt;='Dockage Schedule'!$P$25,'Dockage Schedule'!$AA$25,'Yield &amp; Quality'!T45&gt;='Dockage Schedule'!$P$26,'Dockage Schedule'!$AA$26,'Yield &amp; Quality'!T45&gt;='Dockage Schedule'!$P$27,'Dockage Schedule'!$AA$27,'Yield &amp; Quality'!T45&lt;'Dockage Schedule'!$P$27,'Dockage Schedule'!$AA$27)+_xlfn.IFS('Yield &amp; Quality'!Y45&lt;'Dockage Schedule'!$AD$4,'Dockage Schedule'!$AN$3,'Yield &amp; Quality'!Y45&lt;'Dockage Schedule'!$AD$5,'Dockage Schedule'!$AN$4,'Yield &amp; Quality'!Y45&lt;'Dockage Schedule'!$AD$6,'Dockage Schedule'!$AN$5,'Yield &amp; Quality'!Y45&lt;'Dockage Schedule'!$AD$7,'Dockage Schedule'!$AN$6,'Yield &amp; Quality'!Y45&lt;'Dockage Schedule'!$AD$8,'Dockage Schedule'!$AN$7,'Yield &amp; Quality'!Y45&lt;'Dockage Schedule'!$AD$9,'Dockage Schedule'!$AN$8,'Yield &amp; Quality'!Y45&lt;'Dockage Schedule'!$AD$10,'Dockage Schedule'!$AN$9,'Yield &amp; Quality'!Y45&lt;'Dockage Schedule'!$AD$11,'Dockage Schedule'!$AN$10,'Yield &amp; Quality'!Y45&lt;'Dockage Schedule'!$AD$12,'Dockage Schedule'!$AN$11,'Yield &amp; Quality'!Y45&lt;'Dockage Schedule'!$AD$13,'Dockage Schedule'!$AN$12,'Yield &amp; Quality'!Y45&lt;'Dockage Schedule'!$AD$14,'Dockage Schedule'!$AN$13,'Yield &amp; Quality'!Y45&lt;'Dockage Schedule'!$AD$15,'Dockage Schedule'!$AN$14,'Yield &amp; Quality'!Y45&lt;'Dockage Schedule'!$AD$16,'Dockage Schedule'!$AN$15,'Yield &amp; Quality'!Y45&lt;'Dockage Schedule'!$AD$17,'Dockage Schedule'!$AN$16,'Yield &amp; Quality'!Y45&lt;'Dockage Schedule'!$AD$18,'Dockage Schedule'!$AN$17,'Yield &amp; Quality'!Y45&lt;'Dockage Schedule'!$AD$19,'Dockage Schedule'!$AN$18,'Yield &amp; Quality'!Y45&lt;'Dockage Schedule'!$AD$20,'Dockage Schedule'!$AN$19,'Yield &amp; Quality'!Y45&lt;'Dockage Schedule'!$AD$21,'Dockage Schedule'!$AN$20,'Yield &amp; Quality'!Y45&lt;'Dockage Schedule'!$AD$21,'Dockage Schedule'!$AN$22,'Yield &amp; Quality'!Y45&lt;'Dockage Schedule'!$AD$22,'Dockage Schedule'!$AN$23,'Yield &amp; Quality'!Y45&lt;'Dockage Schedule'!$AD$24,'Dockage Schedule'!$AN$24,'Yield &amp; Quality'!Y45&lt;'Dockage Schedule'!$AD$25,'Dockage Schedule'!$AN$24,'Yield &amp; Quality'!Y45&gt;='Dockage Schedule'!$AD$25,-500)-_xlfn.IFS('Yield &amp; Quality'!O45&lt;'Dockage Schedule'!$C$4,0,'Yield &amp; Quality'!O45&lt;'Dockage Schedule'!$C$5,'Dockage Schedule'!$M$4,'Yield &amp; Quality'!O45&lt;'Dockage Schedule'!$C$6,'Dockage Schedule'!$M$5,'Yield &amp; Quality'!O45&lt;'Dockage Schedule'!$C$6,'Dockage Schedule'!$M$7,'Yield &amp; Quality'!O45&lt;'Dockage Schedule'!$C$7,'Dockage Schedule'!$M$8,'Yield &amp; Quality'!O45&lt;'Dockage Schedule'!$C$8,'Dockage Schedule'!$M$9,'Yield &amp; Quality'!O45&lt;'Dockage Schedule'!$C$10,'Dockage Schedule'!$M$9,'Yield &amp; Quality'!O45&lt;'Dockage Schedule'!$C$10,'Dockage Schedule'!$M$11,'Yield &amp; Quality'!O45&lt;'Dockage Schedule'!$C$12,'Dockage Schedule'!$M$11,'Yield &amp; Quality'!O45&lt;'Dockage Schedule'!$C$13,'Dockage Schedule'!$M$12,'Yield &amp; Quality'!O45&lt;'Dockage Schedule'!$C$14,'Dockage Schedule'!$M$13,'Yield &amp; Quality'!O45&lt;'Dockage Schedule'!$C$15,'Dockage Schedule'!$M$14,'Yield &amp; Quality'!O45&lt;'Dockage Schedule'!$C$16,'Dockage Schedule'!$M$15,'Yield &amp; Quality'!O45&lt;'Dockage Schedule'!$C$17,'Dockage Schedule'!$M$16,'Yield &amp; Quality'!O45&lt;'Dockage Schedule'!$C$18,'Dockage Schedule'!$M$17,'Yield &amp; Quality'!O45&lt;'Dockage Schedule'!$C$19,'Dockage Schedule'!$M$18,'Yield &amp; Quality'!O45&lt;'Dockage Schedule'!$C$20,'Dockage Schedule'!$M$19,'Yield &amp; Quality'!O45&lt;'Dockage Schedule'!$C$21,'Dockage Schedule'!$M$20,'Yield &amp; Quality'!O45&lt;'Dockage Schedule'!$C$22,'Dockage Schedule'!$M$21,'Yield &amp; Quality'!O45&lt;'Dockage Schedule'!$C$23,'Dockage Schedule'!$M$22,'Yield &amp; Quality'!O45&lt;'Dockage Schedule'!$C$24,'Dockage Schedule'!$M$23,'Yield &amp; Quality'!O45&gt;='Dockage Schedule'!F51,'Dockage Schedule'!P51)</f>
        <v>-0.03</v>
      </c>
      <c r="Q50" s="66">
        <f>(('Yield &amp; Quality'!G45*((100-'Partial Returns'!G50)/100))*($C$3+L50))+($C$4*'Yield &amp; Quality'!AA45)</f>
        <v>983.25386983135081</v>
      </c>
      <c r="R50" s="7">
        <f>(('Yield &amp; Quality'!H45*((100-'Partial Returns'!H50)/100))*($C$3+M50))+($C$4*'Yield &amp; Quality'!AB45)</f>
        <v>930.69911039129693</v>
      </c>
      <c r="S50" s="7">
        <f>(('Yield &amp; Quality'!I45*((100-'Partial Returns'!I50)/100))*($C$3+N50))+($C$4*'Yield &amp; Quality'!AC45)</f>
        <v>1023.5543166550078</v>
      </c>
      <c r="T50" s="8">
        <f>(('Yield &amp; Quality'!J45*((100-'Partial Returns'!J50)/100))*($C$3+O50))+($C$4*'Yield &amp; Quality'!AD45)</f>
        <v>930.73529057039696</v>
      </c>
      <c r="U50" s="5"/>
      <c r="V50" s="66" cm="1">
        <f t="array" ref="V50">_xlfn.IFS('Yield &amp; Quality'!B45='Treatment Costs'!$A$3,'Treatment Costs'!$K$3,'Yield &amp; Quality'!B45='Treatment Costs'!$A$4,'Treatment Costs'!$K$4,'Yield &amp; Quality'!B45='Treatment Costs'!$A$5,'Treatment Costs'!$K$5,'Yield &amp; Quality'!B45='Treatment Costs'!$A$6,'Treatment Costs'!$K$6,'Yield &amp; Quality'!B45='Treatment Costs'!$A$7,'Treatment Costs'!$K$7,'Yield &amp; Quality'!B45='Treatment Costs'!$A$8,'Treatment Costs'!$K$8,'Yield &amp; Quality'!B45='Treatment Costs'!$A$9,'Treatment Costs'!$K$9,'Yield &amp; Quality'!B45='Treatment Costs'!$A$10,'Treatment Costs'!$K$10,'Yield &amp; Quality'!B45='Treatment Costs'!$A$11,'Treatment Costs'!$K$11,'Yield &amp; Quality'!B45='Treatment Costs'!$A$12,'Treatment Costs'!$K$12,'Yield &amp; Quality'!B45='Treatment Costs'!$A$13,'Treatment Costs'!$K$13,'Yield &amp; Quality'!B45='Treatment Costs'!$A$14,'Treatment Costs'!$K$14,'Yield &amp; Quality'!B45='Treatment Costs'!$A$15,'Treatment Costs'!$K$15,'Yield &amp; Quality'!B45='Treatment Costs'!$A$16,'Treatment Costs'!$K$16)</f>
        <v>160.29642857142858</v>
      </c>
      <c r="W50" s="7" cm="1">
        <f t="array" ref="W50">_xlfn.IFS('Yield &amp; Quality'!C45='Treatment Costs'!$A$3,'Treatment Costs'!$W$3,'Yield &amp; Quality'!C45='Treatment Costs'!$A$4,'Treatment Costs'!$W$4,'Yield &amp; Quality'!C45='Treatment Costs'!$A$5,'Treatment Costs'!$W$5,'Yield &amp; Quality'!C45='Treatment Costs'!$A$6,'Treatment Costs'!$W$6,'Yield &amp; Quality'!C45='Treatment Costs'!$A$7,'Treatment Costs'!$W$7,'Yield &amp; Quality'!C45='Treatment Costs'!$A$8,'Treatment Costs'!$W$8,'Yield &amp; Quality'!C45='Treatment Costs'!$A$9,'Treatment Costs'!$W$9,'Yield &amp; Quality'!C45='Treatment Costs'!$A$10,'Treatment Costs'!$W$10,'Yield &amp; Quality'!C45='Treatment Costs'!$A$11,'Treatment Costs'!$W$11,'Yield &amp; Quality'!C45='Treatment Costs'!$A$12,'Treatment Costs'!$W$12,'Yield &amp; Quality'!C45='Treatment Costs'!$A$13,'Treatment Costs'!$W$13,'Yield &amp; Quality'!C45='Treatment Costs'!$A$14,'Treatment Costs'!$W$14,'Yield &amp; Quality'!C45='Treatment Costs'!$A$15,'Treatment Costs'!$W$15,'Yield &amp; Quality'!C45='Treatment Costs'!$A$16,'Treatment Costs'!$W$16)</f>
        <v>158.14017857142858</v>
      </c>
      <c r="X50" s="7" cm="1">
        <f t="array" ref="X50">_xlfn.IFS('Yield &amp; Quality'!D45='Treatment Costs'!$A$3,'Treatment Costs'!$K$3,'Yield &amp; Quality'!D45='Treatment Costs'!$A$4,'Treatment Costs'!$K$4,'Yield &amp; Quality'!D45='Treatment Costs'!$A$5,'Treatment Costs'!$K$5,'Yield &amp; Quality'!D45='Treatment Costs'!$A$6,'Treatment Costs'!$K$6,'Yield &amp; Quality'!D45='Treatment Costs'!$A$7,'Treatment Costs'!$K$7,'Yield &amp; Quality'!D45='Treatment Costs'!$A$8,'Treatment Costs'!$K$8,'Yield &amp; Quality'!D45='Treatment Costs'!$A$9,'Treatment Costs'!$K$9,'Yield &amp; Quality'!D45='Treatment Costs'!$A$10,'Treatment Costs'!$K$10,'Yield &amp; Quality'!D45='Treatment Costs'!$A$11,'Treatment Costs'!$K$11,'Yield &amp; Quality'!D45='Treatment Costs'!$A$12,'Treatment Costs'!$K$12,'Yield &amp; Quality'!D45='Treatment Costs'!$A$13,'Treatment Costs'!$K$13,'Yield &amp; Quality'!D45='Treatment Costs'!$A$14,'Treatment Costs'!$K$14,'Yield &amp; Quality'!D45='Treatment Costs'!$A$15,'Treatment Costs'!$K$15,'Yield &amp; Quality'!D45='Treatment Costs'!$A$16,'Treatment Costs'!$K$16)</f>
        <v>172.04642857142858</v>
      </c>
      <c r="Y50" s="8" cm="1">
        <f t="array" ref="Y50">_xlfn.IFS('Yield &amp; Quality'!E45='Treatment Costs'!$A$3,'Treatment Costs'!$W$3,'Yield &amp; Quality'!E45='Treatment Costs'!$A$4,'Treatment Costs'!$W$4,'Yield &amp; Quality'!E45='Treatment Costs'!$A$5,'Treatment Costs'!$W$5,'Yield &amp; Quality'!E45='Treatment Costs'!$A$6,'Treatment Costs'!$W$6,'Yield &amp; Quality'!E45='Treatment Costs'!$A$7,'Treatment Costs'!$W$7,'Yield &amp; Quality'!E45='Treatment Costs'!$A$8,'Treatment Costs'!$W$8,'Yield &amp; Quality'!E45='Treatment Costs'!$A$9,'Treatment Costs'!$W$9,'Yield &amp; Quality'!E45='Treatment Costs'!$A$10,'Treatment Costs'!$W$10,'Yield &amp; Quality'!E45='Treatment Costs'!$A$11,'Treatment Costs'!$W$11,'Yield &amp; Quality'!E45='Treatment Costs'!$A$12,'Treatment Costs'!$W$12,'Yield &amp; Quality'!E45='Treatment Costs'!$A$13,'Treatment Costs'!$W$13,'Yield &amp; Quality'!E45='Treatment Costs'!$A$14,'Treatment Costs'!$W$14,'Yield &amp; Quality'!E45='Treatment Costs'!$A$15,'Treatment Costs'!$W$15,'Yield &amp; Quality'!E45='Treatment Costs'!$A$16,'Treatment Costs'!$W$16)</f>
        <v>110.26785714285714</v>
      </c>
      <c r="AA50" s="66">
        <f>(('Yield &amp; Quality'!G45*((100-'Partial Returns'!G50)/100))*($C$3+L50))+($C$4*'Yield &amp; Quality'!AA45)-V50</f>
        <v>822.95744125992223</v>
      </c>
      <c r="AB50" s="7">
        <f>(('Yield &amp; Quality'!H45*((100-'Partial Returns'!H50)/100))*($C$3+M50))+($C$4*'Yield &amp; Quality'!AB45)-W50</f>
        <v>772.55893181986835</v>
      </c>
      <c r="AC50" s="7">
        <f>(('Yield &amp; Quality'!I45*((100-'Partial Returns'!I50)/100))*($C$3+N50))+($C$4*'Yield &amp; Quality'!AC45)-X50</f>
        <v>851.50788808357925</v>
      </c>
      <c r="AD50" s="8">
        <f>(('Yield &amp; Quality'!J45*((100-'Partial Returns'!J50)/100))*($C$3+O50))+($C$4*'Yield &amp; Quality'!AD45)-Y50</f>
        <v>820.46743342753985</v>
      </c>
    </row>
    <row r="51" spans="1:30" x14ac:dyDescent="0.25">
      <c r="A51">
        <v>7.1</v>
      </c>
      <c r="B51" s="66">
        <f>($C$3*'Yield &amp; Quality'!G46)+($C$4*'Yield &amp; Quality'!AA46)</f>
        <v>827.43363107954565</v>
      </c>
      <c r="C51" s="7">
        <f>($C$3*'Yield &amp; Quality'!H46)+($C$4*'Yield &amp; Quality'!AB46)</f>
        <v>903.44892305422582</v>
      </c>
      <c r="D51" s="7">
        <f>($C$3*'Yield &amp; Quality'!I46)+($C$4*'Yield &amp; Quality'!AC46)</f>
        <v>1047.37277922215</v>
      </c>
      <c r="E51" s="8">
        <f>($C$3*'Yield &amp; Quality'!J46)+($C$4*'Yield &amp; Quality'!AD46)</f>
        <v>931.98600732433306</v>
      </c>
      <c r="G51" s="61" cm="1">
        <f t="array" ref="G51">_xlfn.IFS('Yield &amp; Quality'!L46&lt;'Dockage Schedule'!$C$29,0,'Yield &amp; Quality'!L46&lt;'Dockage Schedule'!$C$30,'Dockage Schedule'!$M$29,'Yield &amp; Quality'!L46&lt;'Dockage Schedule'!$C$31,'Dockage Schedule'!$M$30,'Yield &amp; Quality'!L46&lt;'Dockage Schedule'!$C$32,'Dockage Schedule'!$M$31,'Yield &amp; Quality'!L46&lt;'Dockage Schedule'!$C$33,'Dockage Schedule'!$M$32,'Yield &amp; Quality'!L46&lt;'Dockage Schedule'!$C$34,'Dockage Schedule'!$M$33,'Yield &amp; Quality'!L46&lt;'Dockage Schedule'!$C$35,'Dockage Schedule'!$M$34,'Yield &amp; Quality'!L46&lt;'Dockage Schedule'!$C$36,'Dockage Schedule'!$M$35,'Yield &amp; Quality'!L46&lt;'Dockage Schedule'!$C$37,'Dockage Schedule'!$M$36,'Yield &amp; Quality'!L46&lt;'Dockage Schedule'!$C$38,'Dockage Schedule'!$M$37,'Yield &amp; Quality'!L46&lt;'Dockage Schedule'!$C$39,'Dockage Schedule'!$M$38,'Yield &amp; Quality'!L46&lt;'Dockage Schedule'!$C$40,'Dockage Schedule'!$M$39,'Yield &amp; Quality'!L46&lt;'Dockage Schedule'!$C$41,'Dockage Schedule'!$M$40,'Yield &amp; Quality'!L46&lt;'Dockage Schedule'!$C$42,'Dockage Schedule'!$M$41,'Yield &amp; Quality'!L46&lt;'Dockage Schedule'!$C$43,'Dockage Schedule'!$M$42,'Yield &amp; Quality'!L46&lt;'Dockage Schedule'!$C$44,'Dockage Schedule'!$M$43,'Yield &amp; Quality'!L46&lt;'Dockage Schedule'!$C$45,'Dockage Schedule'!$M$44,'Yield &amp; Quality'!L46&lt;'Dockage Schedule'!$C$46,'Dockage Schedule'!$M$45,'Yield &amp; Quality'!L46&lt;'Dockage Schedule'!$C$47,'Dockage Schedule'!$M$46,'Yield &amp; Quality'!L46&lt;'Dockage Schedule'!$C$48,'Dockage Schedule'!$M$47,'Yield &amp; Quality'!L46&lt;'Dockage Schedule'!$C$49,'Dockage Schedule'!M76,'Yield &amp; Quality'!L46&gt;='Dockage Schedule'!$C$49,'Dockage Schedule'!$M$49)</f>
        <v>0</v>
      </c>
      <c r="H51" cm="1">
        <f t="array" ref="H51">_xlfn.IFS('Yield &amp; Quality'!M46&lt;'Dockage Schedule'!$C$29,0,'Yield &amp; Quality'!M46&lt;'Dockage Schedule'!$C$30,'Dockage Schedule'!$M$29,'Yield &amp; Quality'!M46&lt;'Dockage Schedule'!$C$31,'Dockage Schedule'!$M$30,'Yield &amp; Quality'!M46&lt;'Dockage Schedule'!$C$32,'Dockage Schedule'!$M$31,'Yield &amp; Quality'!M46&lt;'Dockage Schedule'!$C$33,'Dockage Schedule'!$M$32,'Yield &amp; Quality'!M46&lt;'Dockage Schedule'!$C$34,'Dockage Schedule'!$M$33,'Yield &amp; Quality'!M46&lt;'Dockage Schedule'!$C$35,'Dockage Schedule'!$M$34,'Yield &amp; Quality'!M46&lt;'Dockage Schedule'!$C$36,'Dockage Schedule'!$M$35,'Yield &amp; Quality'!M46&lt;'Dockage Schedule'!$C$37,'Dockage Schedule'!$M$36,'Yield &amp; Quality'!M46&lt;'Dockage Schedule'!$C$38,'Dockage Schedule'!$M$37,'Yield &amp; Quality'!M46&lt;'Dockage Schedule'!$C$39,'Dockage Schedule'!$M$38,'Yield &amp; Quality'!M46&lt;'Dockage Schedule'!$C$40,'Dockage Schedule'!$M$39,'Yield &amp; Quality'!M46&lt;'Dockage Schedule'!$C$41,'Dockage Schedule'!$M$40,'Yield &amp; Quality'!M46&lt;'Dockage Schedule'!$C$42,'Dockage Schedule'!$M$41,'Yield &amp; Quality'!M46&lt;'Dockage Schedule'!$C$43,'Dockage Schedule'!$M$42,'Yield &amp; Quality'!M46&lt;'Dockage Schedule'!$C$44,'Dockage Schedule'!$M$43,'Yield &amp; Quality'!M46&lt;'Dockage Schedule'!$C$45,'Dockage Schedule'!$M$44,'Yield &amp; Quality'!M46&lt;'Dockage Schedule'!$C$46,'Dockage Schedule'!$M$45,'Yield &amp; Quality'!M46&lt;'Dockage Schedule'!$C$47,'Dockage Schedule'!$M$46,'Yield &amp; Quality'!M46&lt;'Dockage Schedule'!$C$48,'Dockage Schedule'!$M$47,'Yield &amp; Quality'!M46&lt;'Dockage Schedule'!$C$49,'Dockage Schedule'!N76,'Yield &amp; Quality'!M46&gt;='Dockage Schedule'!$C$49,'Dockage Schedule'!$M$49)</f>
        <v>0</v>
      </c>
      <c r="I51" cm="1">
        <f t="array" ref="I51">_xlfn.IFS('Yield &amp; Quality'!N46&lt;'Dockage Schedule'!$C$29,0,'Yield &amp; Quality'!N46&lt;'Dockage Schedule'!$C$30,'Dockage Schedule'!$M$29,'Yield &amp; Quality'!N46&lt;'Dockage Schedule'!$C$31,'Dockage Schedule'!$M$30,'Yield &amp; Quality'!N46&lt;'Dockage Schedule'!$C$32,'Dockage Schedule'!$M$31,'Yield &amp; Quality'!N46&lt;'Dockage Schedule'!$C$33,'Dockage Schedule'!$M$32,'Yield &amp; Quality'!N46&lt;'Dockage Schedule'!$C$34,'Dockage Schedule'!$M$33,'Yield &amp; Quality'!N46&lt;'Dockage Schedule'!$C$35,'Dockage Schedule'!$M$34,'Yield &amp; Quality'!N46&lt;'Dockage Schedule'!$C$36,'Dockage Schedule'!$M$35,'Yield &amp; Quality'!N46&lt;'Dockage Schedule'!$C$37,'Dockage Schedule'!$M$36,'Yield &amp; Quality'!N46&lt;'Dockage Schedule'!$C$38,'Dockage Schedule'!$M$37,'Yield &amp; Quality'!N46&lt;'Dockage Schedule'!$C$39,'Dockage Schedule'!$M$38,'Yield &amp; Quality'!N46&lt;'Dockage Schedule'!$C$40,'Dockage Schedule'!$M$39,'Yield &amp; Quality'!N46&lt;'Dockage Schedule'!$C$41,'Dockage Schedule'!$M$40,'Yield &amp; Quality'!N46&lt;'Dockage Schedule'!$C$42,'Dockage Schedule'!$M$41,'Yield &amp; Quality'!N46&lt;'Dockage Schedule'!$C$43,'Dockage Schedule'!$M$42,'Yield &amp; Quality'!N46&lt;'Dockage Schedule'!$C$44,'Dockage Schedule'!$M$43,'Yield &amp; Quality'!N46&lt;'Dockage Schedule'!$C$45,'Dockage Schedule'!$M$44,'Yield &amp; Quality'!N46&lt;'Dockage Schedule'!$C$46,'Dockage Schedule'!$M$45,'Yield &amp; Quality'!N46&lt;'Dockage Schedule'!$C$47,'Dockage Schedule'!$M$46,'Yield &amp; Quality'!N46&lt;'Dockage Schedule'!$C$48,'Dockage Schedule'!$M$47,'Yield &amp; Quality'!N46&lt;'Dockage Schedule'!$C$49,'Dockage Schedule'!O76,'Yield &amp; Quality'!N46&gt;='Dockage Schedule'!$C$49,'Dockage Schedule'!$M$49)</f>
        <v>0</v>
      </c>
      <c r="J51" s="62" cm="1">
        <f t="array" ref="J51">_xlfn.IFS('Yield &amp; Quality'!O46&lt;'Dockage Schedule'!$C$29,0,'Yield &amp; Quality'!O46&lt;'Dockage Schedule'!$C$30,'Dockage Schedule'!$M$29,'Yield &amp; Quality'!O46&lt;'Dockage Schedule'!$C$31,'Dockage Schedule'!$M$30,'Yield &amp; Quality'!O46&lt;'Dockage Schedule'!$C$32,'Dockage Schedule'!$M$31,'Yield &amp; Quality'!O46&lt;'Dockage Schedule'!$C$33,'Dockage Schedule'!$M$32,'Yield &amp; Quality'!O46&lt;'Dockage Schedule'!$C$34,'Dockage Schedule'!$M$33,'Yield &amp; Quality'!O46&lt;'Dockage Schedule'!$C$35,'Dockage Schedule'!$M$34,'Yield &amp; Quality'!O46&lt;'Dockage Schedule'!$C$36,'Dockage Schedule'!$M$35,'Yield &amp; Quality'!O46&lt;'Dockage Schedule'!$C$37,'Dockage Schedule'!$M$36,'Yield &amp; Quality'!O46&lt;'Dockage Schedule'!$C$38,'Dockage Schedule'!$M$37,'Yield &amp; Quality'!O46&lt;'Dockage Schedule'!$C$39,'Dockage Schedule'!$M$38,'Yield &amp; Quality'!O46&lt;'Dockage Schedule'!$C$40,'Dockage Schedule'!$M$39,'Yield &amp; Quality'!O46&lt;'Dockage Schedule'!$C$41,'Dockage Schedule'!$M$40,'Yield &amp; Quality'!O46&lt;'Dockage Schedule'!$C$42,'Dockage Schedule'!$M$41,'Yield &amp; Quality'!O46&lt;'Dockage Schedule'!$C$43,'Dockage Schedule'!$M$42,'Yield &amp; Quality'!O46&lt;'Dockage Schedule'!$C$44,'Dockage Schedule'!$M$43,'Yield &amp; Quality'!O46&lt;'Dockage Schedule'!$C$45,'Dockage Schedule'!$M$44,'Yield &amp; Quality'!O46&lt;'Dockage Schedule'!$C$46,'Dockage Schedule'!$M$45,'Yield &amp; Quality'!O46&lt;'Dockage Schedule'!$C$47,'Dockage Schedule'!$M$46,'Yield &amp; Quality'!O46&lt;'Dockage Schedule'!$C$48,'Dockage Schedule'!$M$47,'Yield &amp; Quality'!O46&lt;'Dockage Schedule'!$C$49,'Dockage Schedule'!P76,'Yield &amp; Quality'!O46&gt;='Dockage Schedule'!$C$49,'Dockage Schedule'!$M$49)</f>
        <v>0</v>
      </c>
      <c r="L51" s="67" cm="1">
        <f t="array" ref="L51">_xlfn.IFS('Yield &amp; Quality'!Q46&gt;='Dockage Schedule'!$P$4,'Dockage Schedule'!$AA$4,'Yield &amp; Quality'!Q46&gt;='Dockage Schedule'!$P$5,'Dockage Schedule'!$AA$5,'Yield &amp; Quality'!Q46&gt;='Dockage Schedule'!$P$6,'Dockage Schedule'!$AA$6,'Yield &amp; Quality'!Q46&gt;='Dockage Schedule'!$P$7,'Dockage Schedule'!$AA$7,'Yield &amp; Quality'!Q46&gt;='Dockage Schedule'!$P$8,'Dockage Schedule'!$AA$8,'Yield &amp; Quality'!Q46&gt;='Dockage Schedule'!$P$9,'Dockage Schedule'!$AA$9,'Yield &amp; Quality'!Q46&gt;='Dockage Schedule'!$P$10,'Dockage Schedule'!$AA$10,'Yield &amp; Quality'!Q46&gt;='Dockage Schedule'!$P$11,'Dockage Schedule'!$AA$11,'Yield &amp; Quality'!Q46&gt;='Dockage Schedule'!$P$12,'Dockage Schedule'!$AA$12,'Yield &amp; Quality'!Q46&gt;='Dockage Schedule'!$P$13,'Dockage Schedule'!$AA$13,'Yield &amp; Quality'!Q46&gt;='Dockage Schedule'!$P$14,'Dockage Schedule'!$AA$14,'Yield &amp; Quality'!Q46&gt;='Dockage Schedule'!$P$15,'Dockage Schedule'!$AA$15,'Yield &amp; Quality'!Q46&gt;='Dockage Schedule'!$P$16,'Dockage Schedule'!$AA$16,'Yield &amp; Quality'!Q46&gt;='Dockage Schedule'!$P$17,'Dockage Schedule'!$AA$17,'Yield &amp; Quality'!Q46&gt;='Dockage Schedule'!$P$18,'Dockage Schedule'!$AA$18,'Yield &amp; Quality'!Q46&gt;='Dockage Schedule'!$P$19,'Dockage Schedule'!$AA$19,'Yield &amp; Quality'!Q46&gt;='Dockage Schedule'!$P$20,'Dockage Schedule'!$AA$20,'Yield &amp; Quality'!Q46&gt;='Dockage Schedule'!$P$21,'Dockage Schedule'!$AA$21,'Yield &amp; Quality'!Q46&gt;='Dockage Schedule'!$P$22,'Dockage Schedule'!$AA$22,'Yield &amp; Quality'!Q46&gt;='Dockage Schedule'!$P$23,'Dockage Schedule'!$AA$23,'Yield &amp; Quality'!Q46&gt;='Dockage Schedule'!$P$24,'Dockage Schedule'!$AA$24,'Yield &amp; Quality'!Q46&gt;='Dockage Schedule'!$P$25,'Dockage Schedule'!$AA$25,'Yield &amp; Quality'!Q46&gt;='Dockage Schedule'!$P$26,'Dockage Schedule'!$AA$26,'Yield &amp; Quality'!Q46&gt;='Dockage Schedule'!$P$27,'Dockage Schedule'!$AA$27,'Yield &amp; Quality'!Q46&lt;'Dockage Schedule'!$P$27,'Dockage Schedule'!$AA$27)+_xlfn.IFS('Yield &amp; Quality'!V46&lt;'Dockage Schedule'!$AD$4,'Dockage Schedule'!$AN$3,'Yield &amp; Quality'!V46&lt;'Dockage Schedule'!$AD$5,'Dockage Schedule'!$AN$4,'Yield &amp; Quality'!V46&lt;'Dockage Schedule'!$AD$6,'Dockage Schedule'!$AN$5,'Yield &amp; Quality'!V46&lt;'Dockage Schedule'!$AD$7,'Dockage Schedule'!$AN$6,'Yield &amp; Quality'!V46&lt;'Dockage Schedule'!$AD$8,'Dockage Schedule'!$AN$7,'Yield &amp; Quality'!V46&lt;'Dockage Schedule'!$AD$9,'Dockage Schedule'!$AN$8,'Yield &amp; Quality'!V46&lt;'Dockage Schedule'!$AD$10,'Dockage Schedule'!$AN$9,'Yield &amp; Quality'!V46&lt;'Dockage Schedule'!$AD$11,'Dockage Schedule'!$AN$10,'Yield &amp; Quality'!V46&lt;'Dockage Schedule'!$AD$12,'Dockage Schedule'!$AN$11,'Yield &amp; Quality'!V46&lt;'Dockage Schedule'!$AD$13,'Dockage Schedule'!$AN$12,'Yield &amp; Quality'!V46&lt;'Dockage Schedule'!$AD$14,'Dockage Schedule'!$AN$13,'Yield &amp; Quality'!V46&lt;'Dockage Schedule'!$AD$15,'Dockage Schedule'!$AN$14,'Yield &amp; Quality'!V46&lt;'Dockage Schedule'!$AD$16,'Dockage Schedule'!$AN$15,'Yield &amp; Quality'!V46&lt;'Dockage Schedule'!$AD$17,'Dockage Schedule'!$AN$16,'Yield &amp; Quality'!V46&lt;'Dockage Schedule'!$AD$18,'Dockage Schedule'!$AN$17,'Yield &amp; Quality'!V46&lt;'Dockage Schedule'!$AD$19,'Dockage Schedule'!$AN$18,'Yield &amp; Quality'!V46&lt;'Dockage Schedule'!$AD$20,'Dockage Schedule'!$AN$19,'Yield &amp; Quality'!V46&lt;'Dockage Schedule'!$AD$21,'Dockage Schedule'!$AN$20,'Yield &amp; Quality'!V46&lt;'Dockage Schedule'!$AD$21,'Dockage Schedule'!$AN$22,'Yield &amp; Quality'!V46&lt;'Dockage Schedule'!$AD$22,'Dockage Schedule'!$AN$23,'Yield &amp; Quality'!V46&lt;'Dockage Schedule'!$AD$24,'Dockage Schedule'!$AN$24,'Yield &amp; Quality'!V46&lt;'Dockage Schedule'!$AD$25,'Dockage Schedule'!$AN$24,'Yield &amp; Quality'!V46&gt;='Dockage Schedule'!$AD$25,-500)-_xlfn.IFS('Yield &amp; Quality'!L46&lt;'Dockage Schedule'!$C$4,0,'Yield &amp; Quality'!L46&lt;'Dockage Schedule'!$C$5,'Dockage Schedule'!$M$4,'Yield &amp; Quality'!L46&lt;'Dockage Schedule'!$C$6,'Dockage Schedule'!$M$5,'Yield &amp; Quality'!L46&lt;'Dockage Schedule'!$C$6,'Dockage Schedule'!$M$7,'Yield &amp; Quality'!L46&lt;'Dockage Schedule'!$C$7,'Dockage Schedule'!$M$8,'Yield &amp; Quality'!L46&lt;'Dockage Schedule'!$C$8,'Dockage Schedule'!$M$9,'Yield &amp; Quality'!L46&lt;'Dockage Schedule'!$C$10,'Dockage Schedule'!$M$9,'Yield &amp; Quality'!L46&lt;'Dockage Schedule'!$C$10,'Dockage Schedule'!$M$11,'Yield &amp; Quality'!L46&lt;'Dockage Schedule'!$C$12,'Dockage Schedule'!$M$11,'Yield &amp; Quality'!L46&lt;'Dockage Schedule'!$C$13,'Dockage Schedule'!$M$12,'Yield &amp; Quality'!L46&lt;'Dockage Schedule'!$C$14,'Dockage Schedule'!$M$13,'Yield &amp; Quality'!L46&lt;'Dockage Schedule'!$C$15,'Dockage Schedule'!$M$14,'Yield &amp; Quality'!L46&lt;'Dockage Schedule'!$C$16,'Dockage Schedule'!$M$15,'Yield &amp; Quality'!L46&lt;'Dockage Schedule'!$C$17,'Dockage Schedule'!$M$16,'Yield &amp; Quality'!L46&lt;'Dockage Schedule'!$C$18,'Dockage Schedule'!$M$17,'Yield &amp; Quality'!L46&lt;'Dockage Schedule'!$C$19,'Dockage Schedule'!$M$18,'Yield &amp; Quality'!L46&lt;'Dockage Schedule'!$C$20,'Dockage Schedule'!$M$19,'Yield &amp; Quality'!L46&lt;'Dockage Schedule'!$C$21,'Dockage Schedule'!$M$20,'Yield &amp; Quality'!L46&lt;'Dockage Schedule'!$C$22,'Dockage Schedule'!$M$21,'Yield &amp; Quality'!L46&lt;'Dockage Schedule'!$C$23,'Dockage Schedule'!$M$22,'Yield &amp; Quality'!L46&lt;'Dockage Schedule'!$C$24,'Dockage Schedule'!$M$23,'Yield &amp; Quality'!L46&gt;='Dockage Schedule'!C52,'Dockage Schedule'!M52)</f>
        <v>-0.26</v>
      </c>
      <c r="M51" s="29" cm="1">
        <f t="array" ref="M51">_xlfn.IFS('Yield &amp; Quality'!R46&gt;='Dockage Schedule'!$P$4,'Dockage Schedule'!$AA$4,'Yield &amp; Quality'!R46&gt;='Dockage Schedule'!$P$5,'Dockage Schedule'!$AA$5,'Yield &amp; Quality'!R46&gt;='Dockage Schedule'!$P$6,'Dockage Schedule'!$AA$6,'Yield &amp; Quality'!R46&gt;='Dockage Schedule'!$P$7,'Dockage Schedule'!$AA$7,'Yield &amp; Quality'!R46&gt;='Dockage Schedule'!$P$8,'Dockage Schedule'!$AA$8,'Yield &amp; Quality'!R46&gt;='Dockage Schedule'!$P$9,'Dockage Schedule'!$AA$9,'Yield &amp; Quality'!R46&gt;='Dockage Schedule'!$P$10,'Dockage Schedule'!$AA$10,'Yield &amp; Quality'!R46&gt;='Dockage Schedule'!$P$11,'Dockage Schedule'!$AA$11,'Yield &amp; Quality'!R46&gt;='Dockage Schedule'!$P$12,'Dockage Schedule'!$AA$12,'Yield &amp; Quality'!R46&gt;='Dockage Schedule'!$P$13,'Dockage Schedule'!$AA$13,'Yield &amp; Quality'!R46&gt;='Dockage Schedule'!$P$14,'Dockage Schedule'!$AA$14,'Yield &amp; Quality'!R46&gt;='Dockage Schedule'!$P$15,'Dockage Schedule'!$AA$15,'Yield &amp; Quality'!R46&gt;='Dockage Schedule'!$P$16,'Dockage Schedule'!$AA$16,'Yield &amp; Quality'!R46&gt;='Dockage Schedule'!$P$17,'Dockage Schedule'!$AA$17,'Yield &amp; Quality'!R46&gt;='Dockage Schedule'!$P$18,'Dockage Schedule'!$AA$18,'Yield &amp; Quality'!R46&gt;='Dockage Schedule'!$P$19,'Dockage Schedule'!$AA$19,'Yield &amp; Quality'!R46&gt;='Dockage Schedule'!$P$20,'Dockage Schedule'!$AA$20,'Yield &amp; Quality'!R46&gt;='Dockage Schedule'!$P$21,'Dockage Schedule'!$AA$21,'Yield &amp; Quality'!R46&gt;='Dockage Schedule'!$P$22,'Dockage Schedule'!$AA$22,'Yield &amp; Quality'!R46&gt;='Dockage Schedule'!$P$23,'Dockage Schedule'!$AA$23,'Yield &amp; Quality'!R46&gt;='Dockage Schedule'!$P$24,'Dockage Schedule'!$AA$24,'Yield &amp; Quality'!R46&gt;='Dockage Schedule'!$P$25,'Dockage Schedule'!$AA$25,'Yield &amp; Quality'!R46&gt;='Dockage Schedule'!$P$26,'Dockage Schedule'!$AA$26,'Yield &amp; Quality'!R46&gt;='Dockage Schedule'!$P$27,'Dockage Schedule'!$AA$27,'Yield &amp; Quality'!R46&lt;'Dockage Schedule'!$P$27,'Dockage Schedule'!$AA$27)+_xlfn.IFS('Yield &amp; Quality'!W46&lt;'Dockage Schedule'!$AD$4,'Dockage Schedule'!$AN$3,'Yield &amp; Quality'!W46&lt;'Dockage Schedule'!$AD$5,'Dockage Schedule'!$AN$4,'Yield &amp; Quality'!W46&lt;'Dockage Schedule'!$AD$6,'Dockage Schedule'!$AN$5,'Yield &amp; Quality'!W46&lt;'Dockage Schedule'!$AD$7,'Dockage Schedule'!$AN$6,'Yield &amp; Quality'!W46&lt;'Dockage Schedule'!$AD$8,'Dockage Schedule'!$AN$7,'Yield &amp; Quality'!W46&lt;'Dockage Schedule'!$AD$9,'Dockage Schedule'!$AN$8,'Yield &amp; Quality'!W46&lt;'Dockage Schedule'!$AD$10,'Dockage Schedule'!$AN$9,'Yield &amp; Quality'!W46&lt;'Dockage Schedule'!$AD$11,'Dockage Schedule'!$AN$10,'Yield &amp; Quality'!W46&lt;'Dockage Schedule'!$AD$12,'Dockage Schedule'!$AN$11,'Yield &amp; Quality'!W46&lt;'Dockage Schedule'!$AD$13,'Dockage Schedule'!$AN$12,'Yield &amp; Quality'!W46&lt;'Dockage Schedule'!$AD$14,'Dockage Schedule'!$AN$13,'Yield &amp; Quality'!W46&lt;'Dockage Schedule'!$AD$15,'Dockage Schedule'!$AN$14,'Yield &amp; Quality'!W46&lt;'Dockage Schedule'!$AD$16,'Dockage Schedule'!$AN$15,'Yield &amp; Quality'!W46&lt;'Dockage Schedule'!$AD$17,'Dockage Schedule'!$AN$16,'Yield &amp; Quality'!W46&lt;'Dockage Schedule'!$AD$18,'Dockage Schedule'!$AN$17,'Yield &amp; Quality'!W46&lt;'Dockage Schedule'!$AD$19,'Dockage Schedule'!$AN$18,'Yield &amp; Quality'!W46&lt;'Dockage Schedule'!$AD$20,'Dockage Schedule'!$AN$19,'Yield &amp; Quality'!W46&lt;'Dockage Schedule'!$AD$21,'Dockage Schedule'!$AN$20,'Yield &amp; Quality'!W46&lt;'Dockage Schedule'!$AD$21,'Dockage Schedule'!$AN$22,'Yield &amp; Quality'!W46&lt;'Dockage Schedule'!$AD$22,'Dockage Schedule'!$AN$23,'Yield &amp; Quality'!W46&lt;'Dockage Schedule'!$AD$24,'Dockage Schedule'!$AN$24,'Yield &amp; Quality'!W46&lt;'Dockage Schedule'!$AD$25,'Dockage Schedule'!$AN$24,'Yield &amp; Quality'!W46&gt;='Dockage Schedule'!$AD$25,-500)-_xlfn.IFS('Yield &amp; Quality'!M46&lt;'Dockage Schedule'!$C$4,0,'Yield &amp; Quality'!M46&lt;'Dockage Schedule'!$C$5,'Dockage Schedule'!$M$4,'Yield &amp; Quality'!M46&lt;'Dockage Schedule'!$C$6,'Dockage Schedule'!$M$5,'Yield &amp; Quality'!M46&lt;'Dockage Schedule'!$C$6,'Dockage Schedule'!$M$7,'Yield &amp; Quality'!M46&lt;'Dockage Schedule'!$C$7,'Dockage Schedule'!$M$8,'Yield &amp; Quality'!M46&lt;'Dockage Schedule'!$C$8,'Dockage Schedule'!$M$9,'Yield &amp; Quality'!M46&lt;'Dockage Schedule'!$C$10,'Dockage Schedule'!$M$9,'Yield &amp; Quality'!M46&lt;'Dockage Schedule'!$C$10,'Dockage Schedule'!$M$11,'Yield &amp; Quality'!M46&lt;'Dockage Schedule'!$C$12,'Dockage Schedule'!$M$11,'Yield &amp; Quality'!M46&lt;'Dockage Schedule'!$C$13,'Dockage Schedule'!$M$12,'Yield &amp; Quality'!M46&lt;'Dockage Schedule'!$C$14,'Dockage Schedule'!$M$13,'Yield &amp; Quality'!M46&lt;'Dockage Schedule'!$C$15,'Dockage Schedule'!$M$14,'Yield &amp; Quality'!M46&lt;'Dockage Schedule'!$C$16,'Dockage Schedule'!$M$15,'Yield &amp; Quality'!M46&lt;'Dockage Schedule'!$C$17,'Dockage Schedule'!$M$16,'Yield &amp; Quality'!M46&lt;'Dockage Schedule'!$C$18,'Dockage Schedule'!$M$17,'Yield &amp; Quality'!M46&lt;'Dockage Schedule'!$C$19,'Dockage Schedule'!$M$18,'Yield &amp; Quality'!M46&lt;'Dockage Schedule'!$C$20,'Dockage Schedule'!$M$19,'Yield &amp; Quality'!M46&lt;'Dockage Schedule'!$C$21,'Dockage Schedule'!$M$20,'Yield &amp; Quality'!M46&lt;'Dockage Schedule'!$C$22,'Dockage Schedule'!$M$21,'Yield &amp; Quality'!M46&lt;'Dockage Schedule'!$C$23,'Dockage Schedule'!$M$22,'Yield &amp; Quality'!M46&lt;'Dockage Schedule'!$C$24,'Dockage Schedule'!$M$23,'Yield &amp; Quality'!M46&gt;='Dockage Schedule'!D52,'Dockage Schedule'!N52)</f>
        <v>-0.06</v>
      </c>
      <c r="N51" s="29" cm="1">
        <f t="array" ref="N51">_xlfn.IFS('Yield &amp; Quality'!S46&gt;='Dockage Schedule'!$P$4,'Dockage Schedule'!$AA$4,'Yield &amp; Quality'!S46&gt;='Dockage Schedule'!$P$5,'Dockage Schedule'!$AA$5,'Yield &amp; Quality'!S46&gt;='Dockage Schedule'!$P$6,'Dockage Schedule'!$AA$6,'Yield &amp; Quality'!S46&gt;='Dockage Schedule'!$P$7,'Dockage Schedule'!$AA$7,'Yield &amp; Quality'!S46&gt;='Dockage Schedule'!$P$8,'Dockage Schedule'!$AA$8,'Yield &amp; Quality'!S46&gt;='Dockage Schedule'!$P$9,'Dockage Schedule'!$AA$9,'Yield &amp; Quality'!S46&gt;='Dockage Schedule'!$P$10,'Dockage Schedule'!$AA$10,'Yield &amp; Quality'!S46&gt;='Dockage Schedule'!$P$11,'Dockage Schedule'!$AA$11,'Yield &amp; Quality'!S46&gt;='Dockage Schedule'!$P$12,'Dockage Schedule'!$AA$12,'Yield &amp; Quality'!S46&gt;='Dockage Schedule'!$P$13,'Dockage Schedule'!$AA$13,'Yield &amp; Quality'!S46&gt;='Dockage Schedule'!$P$14,'Dockage Schedule'!$AA$14,'Yield &amp; Quality'!S46&gt;='Dockage Schedule'!$P$15,'Dockage Schedule'!$AA$15,'Yield &amp; Quality'!S46&gt;='Dockage Schedule'!$P$16,'Dockage Schedule'!$AA$16,'Yield &amp; Quality'!S46&gt;='Dockage Schedule'!$P$17,'Dockage Schedule'!$AA$17,'Yield &amp; Quality'!S46&gt;='Dockage Schedule'!$P$18,'Dockage Schedule'!$AA$18,'Yield &amp; Quality'!S46&gt;='Dockage Schedule'!$P$19,'Dockage Schedule'!$AA$19,'Yield &amp; Quality'!S46&gt;='Dockage Schedule'!$P$20,'Dockage Schedule'!$AA$20,'Yield &amp; Quality'!S46&gt;='Dockage Schedule'!$P$21,'Dockage Schedule'!$AA$21,'Yield &amp; Quality'!S46&gt;='Dockage Schedule'!$P$22,'Dockage Schedule'!$AA$22,'Yield &amp; Quality'!S46&gt;='Dockage Schedule'!$P$23,'Dockage Schedule'!$AA$23,'Yield &amp; Quality'!S46&gt;='Dockage Schedule'!$P$24,'Dockage Schedule'!$AA$24,'Yield &amp; Quality'!S46&gt;='Dockage Schedule'!$P$25,'Dockage Schedule'!$AA$25,'Yield &amp; Quality'!S46&gt;='Dockage Schedule'!$P$26,'Dockage Schedule'!$AA$26,'Yield &amp; Quality'!S46&gt;='Dockage Schedule'!$P$27,'Dockage Schedule'!$AA$27,'Yield &amp; Quality'!S46&lt;'Dockage Schedule'!$P$27,'Dockage Schedule'!$AA$27)+_xlfn.IFS('Yield &amp; Quality'!X46&lt;'Dockage Schedule'!$AD$4,'Dockage Schedule'!$AN$3,'Yield &amp; Quality'!X46&lt;'Dockage Schedule'!$AD$5,'Dockage Schedule'!$AN$4,'Yield &amp; Quality'!X46&lt;'Dockage Schedule'!$AD$6,'Dockage Schedule'!$AN$5,'Yield &amp; Quality'!X46&lt;'Dockage Schedule'!$AD$7,'Dockage Schedule'!$AN$6,'Yield &amp; Quality'!X46&lt;'Dockage Schedule'!$AD$8,'Dockage Schedule'!$AN$7,'Yield &amp; Quality'!X46&lt;'Dockage Schedule'!$AD$9,'Dockage Schedule'!$AN$8,'Yield &amp; Quality'!X46&lt;'Dockage Schedule'!$AD$10,'Dockage Schedule'!$AN$9,'Yield &amp; Quality'!X46&lt;'Dockage Schedule'!$AD$11,'Dockage Schedule'!$AN$10,'Yield &amp; Quality'!X46&lt;'Dockage Schedule'!$AD$12,'Dockage Schedule'!$AN$11,'Yield &amp; Quality'!X46&lt;'Dockage Schedule'!$AD$13,'Dockage Schedule'!$AN$12,'Yield &amp; Quality'!X46&lt;'Dockage Schedule'!$AD$14,'Dockage Schedule'!$AN$13,'Yield &amp; Quality'!X46&lt;'Dockage Schedule'!$AD$15,'Dockage Schedule'!$AN$14,'Yield &amp; Quality'!X46&lt;'Dockage Schedule'!$AD$16,'Dockage Schedule'!$AN$15,'Yield &amp; Quality'!X46&lt;'Dockage Schedule'!$AD$17,'Dockage Schedule'!$AN$16,'Yield &amp; Quality'!X46&lt;'Dockage Schedule'!$AD$18,'Dockage Schedule'!$AN$17,'Yield &amp; Quality'!X46&lt;'Dockage Schedule'!$AD$19,'Dockage Schedule'!$AN$18,'Yield &amp; Quality'!X46&lt;'Dockage Schedule'!$AD$20,'Dockage Schedule'!$AN$19,'Yield &amp; Quality'!X46&lt;'Dockage Schedule'!$AD$21,'Dockage Schedule'!$AN$20,'Yield &amp; Quality'!X46&lt;'Dockage Schedule'!$AD$21,'Dockage Schedule'!$AN$22,'Yield &amp; Quality'!X46&lt;'Dockage Schedule'!$AD$22,'Dockage Schedule'!$AN$23,'Yield &amp; Quality'!X46&lt;'Dockage Schedule'!$AD$24,'Dockage Schedule'!$AN$24,'Yield &amp; Quality'!X46&lt;'Dockage Schedule'!$AD$25,'Dockage Schedule'!$AN$24,'Yield &amp; Quality'!X46&gt;='Dockage Schedule'!$AD$25,-500)-_xlfn.IFS('Yield &amp; Quality'!N46&lt;'Dockage Schedule'!$C$4,0,'Yield &amp; Quality'!N46&lt;'Dockage Schedule'!$C$5,'Dockage Schedule'!$M$4,'Yield &amp; Quality'!N46&lt;'Dockage Schedule'!$C$6,'Dockage Schedule'!$M$5,'Yield &amp; Quality'!N46&lt;'Dockage Schedule'!$C$6,'Dockage Schedule'!$M$7,'Yield &amp; Quality'!N46&lt;'Dockage Schedule'!$C$7,'Dockage Schedule'!$M$8,'Yield &amp; Quality'!N46&lt;'Dockage Schedule'!$C$8,'Dockage Schedule'!$M$9,'Yield &amp; Quality'!N46&lt;'Dockage Schedule'!$C$10,'Dockage Schedule'!$M$9,'Yield &amp; Quality'!N46&lt;'Dockage Schedule'!$C$10,'Dockage Schedule'!$M$11,'Yield &amp; Quality'!N46&lt;'Dockage Schedule'!$C$12,'Dockage Schedule'!$M$11,'Yield &amp; Quality'!N46&lt;'Dockage Schedule'!$C$13,'Dockage Schedule'!$M$12,'Yield &amp; Quality'!N46&lt;'Dockage Schedule'!$C$14,'Dockage Schedule'!$M$13,'Yield &amp; Quality'!N46&lt;'Dockage Schedule'!$C$15,'Dockage Schedule'!$M$14,'Yield &amp; Quality'!N46&lt;'Dockage Schedule'!$C$16,'Dockage Schedule'!$M$15,'Yield &amp; Quality'!N46&lt;'Dockage Schedule'!$C$17,'Dockage Schedule'!$M$16,'Yield &amp; Quality'!N46&lt;'Dockage Schedule'!$C$18,'Dockage Schedule'!$M$17,'Yield &amp; Quality'!N46&lt;'Dockage Schedule'!$C$19,'Dockage Schedule'!$M$18,'Yield &amp; Quality'!N46&lt;'Dockage Schedule'!$C$20,'Dockage Schedule'!$M$19,'Yield &amp; Quality'!N46&lt;'Dockage Schedule'!$C$21,'Dockage Schedule'!$M$20,'Yield &amp; Quality'!N46&lt;'Dockage Schedule'!$C$22,'Dockage Schedule'!$M$21,'Yield &amp; Quality'!N46&lt;'Dockage Schedule'!$C$23,'Dockage Schedule'!$M$22,'Yield &amp; Quality'!N46&lt;'Dockage Schedule'!$C$24,'Dockage Schedule'!$M$23,'Yield &amp; Quality'!N46&gt;='Dockage Schedule'!E52,'Dockage Schedule'!O52)</f>
        <v>-0.03</v>
      </c>
      <c r="O51" s="68" cm="1">
        <f t="array" ref="O51">_xlfn.IFS('Yield &amp; Quality'!T46&gt;='Dockage Schedule'!$P$4,'Dockage Schedule'!$AA$4,'Yield &amp; Quality'!T46&gt;='Dockage Schedule'!$P$5,'Dockage Schedule'!$AA$5,'Yield &amp; Quality'!T46&gt;='Dockage Schedule'!$P$6,'Dockage Schedule'!$AA$6,'Yield &amp; Quality'!T46&gt;='Dockage Schedule'!$P$7,'Dockage Schedule'!$AA$7,'Yield &amp; Quality'!T46&gt;='Dockage Schedule'!$P$8,'Dockage Schedule'!$AA$8,'Yield &amp; Quality'!T46&gt;='Dockage Schedule'!$P$9,'Dockage Schedule'!$AA$9,'Yield &amp; Quality'!T46&gt;='Dockage Schedule'!$P$10,'Dockage Schedule'!$AA$10,'Yield &amp; Quality'!T46&gt;='Dockage Schedule'!$P$11,'Dockage Schedule'!$AA$11,'Yield &amp; Quality'!T46&gt;='Dockage Schedule'!$P$12,'Dockage Schedule'!$AA$12,'Yield &amp; Quality'!T46&gt;='Dockage Schedule'!$P$13,'Dockage Schedule'!$AA$13,'Yield &amp; Quality'!T46&gt;='Dockage Schedule'!$P$14,'Dockage Schedule'!$AA$14,'Yield &amp; Quality'!T46&gt;='Dockage Schedule'!$P$15,'Dockage Schedule'!$AA$15,'Yield &amp; Quality'!T46&gt;='Dockage Schedule'!$P$16,'Dockage Schedule'!$AA$16,'Yield &amp; Quality'!T46&gt;='Dockage Schedule'!$P$17,'Dockage Schedule'!$AA$17,'Yield &amp; Quality'!T46&gt;='Dockage Schedule'!$P$18,'Dockage Schedule'!$AA$18,'Yield &amp; Quality'!T46&gt;='Dockage Schedule'!$P$19,'Dockage Schedule'!$AA$19,'Yield &amp; Quality'!T46&gt;='Dockage Schedule'!$P$20,'Dockage Schedule'!$AA$20,'Yield &amp; Quality'!T46&gt;='Dockage Schedule'!$P$21,'Dockage Schedule'!$AA$21,'Yield &amp; Quality'!T46&gt;='Dockage Schedule'!$P$22,'Dockage Schedule'!$AA$22,'Yield &amp; Quality'!T46&gt;='Dockage Schedule'!$P$23,'Dockage Schedule'!$AA$23,'Yield &amp; Quality'!T46&gt;='Dockage Schedule'!$P$24,'Dockage Schedule'!$AA$24,'Yield &amp; Quality'!T46&gt;='Dockage Schedule'!$P$25,'Dockage Schedule'!$AA$25,'Yield &amp; Quality'!T46&gt;='Dockage Schedule'!$P$26,'Dockage Schedule'!$AA$26,'Yield &amp; Quality'!T46&gt;='Dockage Schedule'!$P$27,'Dockage Schedule'!$AA$27,'Yield &amp; Quality'!T46&lt;'Dockage Schedule'!$P$27,'Dockage Schedule'!$AA$27)+_xlfn.IFS('Yield &amp; Quality'!Y46&lt;'Dockage Schedule'!$AD$4,'Dockage Schedule'!$AN$3,'Yield &amp; Quality'!Y46&lt;'Dockage Schedule'!$AD$5,'Dockage Schedule'!$AN$4,'Yield &amp; Quality'!Y46&lt;'Dockage Schedule'!$AD$6,'Dockage Schedule'!$AN$5,'Yield &amp; Quality'!Y46&lt;'Dockage Schedule'!$AD$7,'Dockage Schedule'!$AN$6,'Yield &amp; Quality'!Y46&lt;'Dockage Schedule'!$AD$8,'Dockage Schedule'!$AN$7,'Yield &amp; Quality'!Y46&lt;'Dockage Schedule'!$AD$9,'Dockage Schedule'!$AN$8,'Yield &amp; Quality'!Y46&lt;'Dockage Schedule'!$AD$10,'Dockage Schedule'!$AN$9,'Yield &amp; Quality'!Y46&lt;'Dockage Schedule'!$AD$11,'Dockage Schedule'!$AN$10,'Yield &amp; Quality'!Y46&lt;'Dockage Schedule'!$AD$12,'Dockage Schedule'!$AN$11,'Yield &amp; Quality'!Y46&lt;'Dockage Schedule'!$AD$13,'Dockage Schedule'!$AN$12,'Yield &amp; Quality'!Y46&lt;'Dockage Schedule'!$AD$14,'Dockage Schedule'!$AN$13,'Yield &amp; Quality'!Y46&lt;'Dockage Schedule'!$AD$15,'Dockage Schedule'!$AN$14,'Yield &amp; Quality'!Y46&lt;'Dockage Schedule'!$AD$16,'Dockage Schedule'!$AN$15,'Yield &amp; Quality'!Y46&lt;'Dockage Schedule'!$AD$17,'Dockage Schedule'!$AN$16,'Yield &amp; Quality'!Y46&lt;'Dockage Schedule'!$AD$18,'Dockage Schedule'!$AN$17,'Yield &amp; Quality'!Y46&lt;'Dockage Schedule'!$AD$19,'Dockage Schedule'!$AN$18,'Yield &amp; Quality'!Y46&lt;'Dockage Schedule'!$AD$20,'Dockage Schedule'!$AN$19,'Yield &amp; Quality'!Y46&lt;'Dockage Schedule'!$AD$21,'Dockage Schedule'!$AN$20,'Yield &amp; Quality'!Y46&lt;'Dockage Schedule'!$AD$21,'Dockage Schedule'!$AN$22,'Yield &amp; Quality'!Y46&lt;'Dockage Schedule'!$AD$22,'Dockage Schedule'!$AN$23,'Yield &amp; Quality'!Y46&lt;'Dockage Schedule'!$AD$24,'Dockage Schedule'!$AN$24,'Yield &amp; Quality'!Y46&lt;'Dockage Schedule'!$AD$25,'Dockage Schedule'!$AN$24,'Yield &amp; Quality'!Y46&gt;='Dockage Schedule'!$AD$25,-500)-_xlfn.IFS('Yield &amp; Quality'!O46&lt;'Dockage Schedule'!$C$4,0,'Yield &amp; Quality'!O46&lt;'Dockage Schedule'!$C$5,'Dockage Schedule'!$M$4,'Yield &amp; Quality'!O46&lt;'Dockage Schedule'!$C$6,'Dockage Schedule'!$M$5,'Yield &amp; Quality'!O46&lt;'Dockage Schedule'!$C$6,'Dockage Schedule'!$M$7,'Yield &amp; Quality'!O46&lt;'Dockage Schedule'!$C$7,'Dockage Schedule'!$M$8,'Yield &amp; Quality'!O46&lt;'Dockage Schedule'!$C$8,'Dockage Schedule'!$M$9,'Yield &amp; Quality'!O46&lt;'Dockage Schedule'!$C$10,'Dockage Schedule'!$M$9,'Yield &amp; Quality'!O46&lt;'Dockage Schedule'!$C$10,'Dockage Schedule'!$M$11,'Yield &amp; Quality'!O46&lt;'Dockage Schedule'!$C$12,'Dockage Schedule'!$M$11,'Yield &amp; Quality'!O46&lt;'Dockage Schedule'!$C$13,'Dockage Schedule'!$M$12,'Yield &amp; Quality'!O46&lt;'Dockage Schedule'!$C$14,'Dockage Schedule'!$M$13,'Yield &amp; Quality'!O46&lt;'Dockage Schedule'!$C$15,'Dockage Schedule'!$M$14,'Yield &amp; Quality'!O46&lt;'Dockage Schedule'!$C$16,'Dockage Schedule'!$M$15,'Yield &amp; Quality'!O46&lt;'Dockage Schedule'!$C$17,'Dockage Schedule'!$M$16,'Yield &amp; Quality'!O46&lt;'Dockage Schedule'!$C$18,'Dockage Schedule'!$M$17,'Yield &amp; Quality'!O46&lt;'Dockage Schedule'!$C$19,'Dockage Schedule'!$M$18,'Yield &amp; Quality'!O46&lt;'Dockage Schedule'!$C$20,'Dockage Schedule'!$M$19,'Yield &amp; Quality'!O46&lt;'Dockage Schedule'!$C$21,'Dockage Schedule'!$M$20,'Yield &amp; Quality'!O46&lt;'Dockage Schedule'!$C$22,'Dockage Schedule'!$M$21,'Yield &amp; Quality'!O46&lt;'Dockage Schedule'!$C$23,'Dockage Schedule'!$M$22,'Yield &amp; Quality'!O46&lt;'Dockage Schedule'!$C$24,'Dockage Schedule'!$M$23,'Yield &amp; Quality'!O46&gt;='Dockage Schedule'!F52,'Dockage Schedule'!P52)</f>
        <v>-0.03</v>
      </c>
      <c r="Q51" s="66">
        <f>(('Yield &amp; Quality'!G46*((100-'Partial Returns'!G51)/100))*($C$3+L51))+($C$4*'Yield &amp; Quality'!AA46)</f>
        <v>808.51566923754569</v>
      </c>
      <c r="R51" s="7">
        <f>(('Yield &amp; Quality'!H46*((100-'Partial Returns'!H51)/100))*($C$3+M51))+($C$4*'Yield &amp; Quality'!AB46)</f>
        <v>897.8500007240259</v>
      </c>
      <c r="S51" s="7">
        <f>(('Yield &amp; Quality'!I46*((100-'Partial Returns'!I51)/100))*($C$3+N51))+($C$4*'Yield &amp; Quality'!AC46)</f>
        <v>1044.1741096221501</v>
      </c>
      <c r="T51" s="8">
        <f>(('Yield &amp; Quality'!J46*((100-'Partial Returns'!J51)/100))*($C$3+O51))+($C$4*'Yield &amp; Quality'!AD46)</f>
        <v>929.01190213213295</v>
      </c>
      <c r="U51" s="5"/>
      <c r="V51" s="66" cm="1">
        <f t="array" ref="V51">_xlfn.IFS('Yield &amp; Quality'!B46='Treatment Costs'!$A$3,'Treatment Costs'!$K$3,'Yield &amp; Quality'!B46='Treatment Costs'!$A$4,'Treatment Costs'!$K$4,'Yield &amp; Quality'!B46='Treatment Costs'!$A$5,'Treatment Costs'!$K$5,'Yield &amp; Quality'!B46='Treatment Costs'!$A$6,'Treatment Costs'!$K$6,'Yield &amp; Quality'!B46='Treatment Costs'!$A$7,'Treatment Costs'!$K$7,'Yield &amp; Quality'!B46='Treatment Costs'!$A$8,'Treatment Costs'!$K$8,'Yield &amp; Quality'!B46='Treatment Costs'!$A$9,'Treatment Costs'!$K$9,'Yield &amp; Quality'!B46='Treatment Costs'!$A$10,'Treatment Costs'!$K$10,'Yield &amp; Quality'!B46='Treatment Costs'!$A$11,'Treatment Costs'!$K$11,'Yield &amp; Quality'!B46='Treatment Costs'!$A$12,'Treatment Costs'!$K$12,'Yield &amp; Quality'!B46='Treatment Costs'!$A$13,'Treatment Costs'!$K$13,'Yield &amp; Quality'!B46='Treatment Costs'!$A$14,'Treatment Costs'!$K$14,'Yield &amp; Quality'!B46='Treatment Costs'!$A$15,'Treatment Costs'!$K$15,'Yield &amp; Quality'!B46='Treatment Costs'!$A$16,'Treatment Costs'!$K$16)</f>
        <v>160.29642857142858</v>
      </c>
      <c r="W51" s="7" cm="1">
        <f t="array" ref="W51">_xlfn.IFS('Yield &amp; Quality'!C46='Treatment Costs'!$A$3,'Treatment Costs'!$W$3,'Yield &amp; Quality'!C46='Treatment Costs'!$A$4,'Treatment Costs'!$W$4,'Yield &amp; Quality'!C46='Treatment Costs'!$A$5,'Treatment Costs'!$W$5,'Yield &amp; Quality'!C46='Treatment Costs'!$A$6,'Treatment Costs'!$W$6,'Yield &amp; Quality'!C46='Treatment Costs'!$A$7,'Treatment Costs'!$W$7,'Yield &amp; Quality'!C46='Treatment Costs'!$A$8,'Treatment Costs'!$W$8,'Yield &amp; Quality'!C46='Treatment Costs'!$A$9,'Treatment Costs'!$W$9,'Yield &amp; Quality'!C46='Treatment Costs'!$A$10,'Treatment Costs'!$W$10,'Yield &amp; Quality'!C46='Treatment Costs'!$A$11,'Treatment Costs'!$W$11,'Yield &amp; Quality'!C46='Treatment Costs'!$A$12,'Treatment Costs'!$W$12,'Yield &amp; Quality'!C46='Treatment Costs'!$A$13,'Treatment Costs'!$W$13,'Yield &amp; Quality'!C46='Treatment Costs'!$A$14,'Treatment Costs'!$W$14,'Yield &amp; Quality'!C46='Treatment Costs'!$A$15,'Treatment Costs'!$W$15,'Yield &amp; Quality'!C46='Treatment Costs'!$A$16,'Treatment Costs'!$W$16)</f>
        <v>85.467857142857142</v>
      </c>
      <c r="X51" s="7" cm="1">
        <f t="array" ref="X51">_xlfn.IFS('Yield &amp; Quality'!D46='Treatment Costs'!$A$3,'Treatment Costs'!$K$3,'Yield &amp; Quality'!D46='Treatment Costs'!$A$4,'Treatment Costs'!$K$4,'Yield &amp; Quality'!D46='Treatment Costs'!$A$5,'Treatment Costs'!$K$5,'Yield &amp; Quality'!D46='Treatment Costs'!$A$6,'Treatment Costs'!$K$6,'Yield &amp; Quality'!D46='Treatment Costs'!$A$7,'Treatment Costs'!$K$7,'Yield &amp; Quality'!D46='Treatment Costs'!$A$8,'Treatment Costs'!$K$8,'Yield &amp; Quality'!D46='Treatment Costs'!$A$9,'Treatment Costs'!$K$9,'Yield &amp; Quality'!D46='Treatment Costs'!$A$10,'Treatment Costs'!$K$10,'Yield &amp; Quality'!D46='Treatment Costs'!$A$11,'Treatment Costs'!$K$11,'Yield &amp; Quality'!D46='Treatment Costs'!$A$12,'Treatment Costs'!$K$12,'Yield &amp; Quality'!D46='Treatment Costs'!$A$13,'Treatment Costs'!$K$13,'Yield &amp; Quality'!D46='Treatment Costs'!$A$14,'Treatment Costs'!$K$14,'Yield &amp; Quality'!D46='Treatment Costs'!$A$15,'Treatment Costs'!$K$15,'Yield &amp; Quality'!D46='Treatment Costs'!$A$16,'Treatment Costs'!$K$16)</f>
        <v>170.64285714285714</v>
      </c>
      <c r="Y51" s="8" cm="1">
        <f t="array" ref="Y51">_xlfn.IFS('Yield &amp; Quality'!E46='Treatment Costs'!$A$3,'Treatment Costs'!$W$3,'Yield &amp; Quality'!E46='Treatment Costs'!$A$4,'Treatment Costs'!$W$4,'Yield &amp; Quality'!E46='Treatment Costs'!$A$5,'Treatment Costs'!$W$5,'Yield &amp; Quality'!E46='Treatment Costs'!$A$6,'Treatment Costs'!$W$6,'Yield &amp; Quality'!E46='Treatment Costs'!$A$7,'Treatment Costs'!$W$7,'Yield &amp; Quality'!E46='Treatment Costs'!$A$8,'Treatment Costs'!$W$8,'Yield &amp; Quality'!E46='Treatment Costs'!$A$9,'Treatment Costs'!$W$9,'Yield &amp; Quality'!E46='Treatment Costs'!$A$10,'Treatment Costs'!$W$10,'Yield &amp; Quality'!E46='Treatment Costs'!$A$11,'Treatment Costs'!$W$11,'Yield &amp; Quality'!E46='Treatment Costs'!$A$12,'Treatment Costs'!$W$12,'Yield &amp; Quality'!E46='Treatment Costs'!$A$13,'Treatment Costs'!$W$13,'Yield &amp; Quality'!E46='Treatment Costs'!$A$14,'Treatment Costs'!$W$14,'Yield &amp; Quality'!E46='Treatment Costs'!$A$15,'Treatment Costs'!$W$15,'Yield &amp; Quality'!E46='Treatment Costs'!$A$16,'Treatment Costs'!$W$16)</f>
        <v>167.54642857142858</v>
      </c>
      <c r="AA51" s="66">
        <f>(('Yield &amp; Quality'!G46*((100-'Partial Returns'!G51)/100))*($C$3+L51))+($C$4*'Yield &amp; Quality'!AA46)-V51</f>
        <v>648.21924066611712</v>
      </c>
      <c r="AB51" s="7">
        <f>(('Yield &amp; Quality'!H46*((100-'Partial Returns'!H51)/100))*($C$3+M51))+($C$4*'Yield &amp; Quality'!AB46)-W51</f>
        <v>812.38214358116875</v>
      </c>
      <c r="AC51" s="7">
        <f>(('Yield &amp; Quality'!I46*((100-'Partial Returns'!I51)/100))*($C$3+N51))+($C$4*'Yield &amp; Quality'!AC46)-X51</f>
        <v>873.53125247929302</v>
      </c>
      <c r="AD51" s="8">
        <f>(('Yield &amp; Quality'!J46*((100-'Partial Returns'!J51)/100))*($C$3+O51))+($C$4*'Yield &amp; Quality'!AD46)-Y51</f>
        <v>761.46547356070437</v>
      </c>
    </row>
    <row r="52" spans="1:30" x14ac:dyDescent="0.25">
      <c r="A52">
        <v>7.2</v>
      </c>
      <c r="B52" s="66">
        <f>($C$3*'Yield &amp; Quality'!G47)+($C$4*'Yield &amp; Quality'!AA47)</f>
        <v>714.05330969294482</v>
      </c>
      <c r="C52" s="7">
        <f>($C$3*'Yield &amp; Quality'!H47)+($C$4*'Yield &amp; Quality'!AB47)</f>
        <v>917.27465732376186</v>
      </c>
      <c r="D52" s="7">
        <f>($C$3*'Yield &amp; Quality'!I47)+($C$4*'Yield &amp; Quality'!AC47)</f>
        <v>1103.8210687471833</v>
      </c>
      <c r="E52" s="8">
        <f>($C$3*'Yield &amp; Quality'!J47)+($C$4*'Yield &amp; Quality'!AD47)</f>
        <v>1000.4001392471168</v>
      </c>
      <c r="G52" s="61" cm="1">
        <f t="array" ref="G52">_xlfn.IFS('Yield &amp; Quality'!L47&lt;'Dockage Schedule'!$C$29,0,'Yield &amp; Quality'!L47&lt;'Dockage Schedule'!$C$30,'Dockage Schedule'!$M$29,'Yield &amp; Quality'!L47&lt;'Dockage Schedule'!$C$31,'Dockage Schedule'!$M$30,'Yield &amp; Quality'!L47&lt;'Dockage Schedule'!$C$32,'Dockage Schedule'!$M$31,'Yield &amp; Quality'!L47&lt;'Dockage Schedule'!$C$33,'Dockage Schedule'!$M$32,'Yield &amp; Quality'!L47&lt;'Dockage Schedule'!$C$34,'Dockage Schedule'!$M$33,'Yield &amp; Quality'!L47&lt;'Dockage Schedule'!$C$35,'Dockage Schedule'!$M$34,'Yield &amp; Quality'!L47&lt;'Dockage Schedule'!$C$36,'Dockage Schedule'!$M$35,'Yield &amp; Quality'!L47&lt;'Dockage Schedule'!$C$37,'Dockage Schedule'!$M$36,'Yield &amp; Quality'!L47&lt;'Dockage Schedule'!$C$38,'Dockage Schedule'!$M$37,'Yield &amp; Quality'!L47&lt;'Dockage Schedule'!$C$39,'Dockage Schedule'!$M$38,'Yield &amp; Quality'!L47&lt;'Dockage Schedule'!$C$40,'Dockage Schedule'!$M$39,'Yield &amp; Quality'!L47&lt;'Dockage Schedule'!$C$41,'Dockage Schedule'!$M$40,'Yield &amp; Quality'!L47&lt;'Dockage Schedule'!$C$42,'Dockage Schedule'!$M$41,'Yield &amp; Quality'!L47&lt;'Dockage Schedule'!$C$43,'Dockage Schedule'!$M$42,'Yield &amp; Quality'!L47&lt;'Dockage Schedule'!$C$44,'Dockage Schedule'!$M$43,'Yield &amp; Quality'!L47&lt;'Dockage Schedule'!$C$45,'Dockage Schedule'!$M$44,'Yield &amp; Quality'!L47&lt;'Dockage Schedule'!$C$46,'Dockage Schedule'!$M$45,'Yield &amp; Quality'!L47&lt;'Dockage Schedule'!$C$47,'Dockage Schedule'!$M$46,'Yield &amp; Quality'!L47&lt;'Dockage Schedule'!$C$48,'Dockage Schedule'!$M$47,'Yield &amp; Quality'!L47&lt;'Dockage Schedule'!$C$49,'Dockage Schedule'!M77,'Yield &amp; Quality'!L47&gt;='Dockage Schedule'!$C$49,'Dockage Schedule'!$M$49)</f>
        <v>0</v>
      </c>
      <c r="H52" cm="1">
        <f t="array" ref="H52">_xlfn.IFS('Yield &amp; Quality'!M47&lt;'Dockage Schedule'!$C$29,0,'Yield &amp; Quality'!M47&lt;'Dockage Schedule'!$C$30,'Dockage Schedule'!$M$29,'Yield &amp; Quality'!M47&lt;'Dockage Schedule'!$C$31,'Dockage Schedule'!$M$30,'Yield &amp; Quality'!M47&lt;'Dockage Schedule'!$C$32,'Dockage Schedule'!$M$31,'Yield &amp; Quality'!M47&lt;'Dockage Schedule'!$C$33,'Dockage Schedule'!$M$32,'Yield &amp; Quality'!M47&lt;'Dockage Schedule'!$C$34,'Dockage Schedule'!$M$33,'Yield &amp; Quality'!M47&lt;'Dockage Schedule'!$C$35,'Dockage Schedule'!$M$34,'Yield &amp; Quality'!M47&lt;'Dockage Schedule'!$C$36,'Dockage Schedule'!$M$35,'Yield &amp; Quality'!M47&lt;'Dockage Schedule'!$C$37,'Dockage Schedule'!$M$36,'Yield &amp; Quality'!M47&lt;'Dockage Schedule'!$C$38,'Dockage Schedule'!$M$37,'Yield &amp; Quality'!M47&lt;'Dockage Schedule'!$C$39,'Dockage Schedule'!$M$38,'Yield &amp; Quality'!M47&lt;'Dockage Schedule'!$C$40,'Dockage Schedule'!$M$39,'Yield &amp; Quality'!M47&lt;'Dockage Schedule'!$C$41,'Dockage Schedule'!$M$40,'Yield &amp; Quality'!M47&lt;'Dockage Schedule'!$C$42,'Dockage Schedule'!$M$41,'Yield &amp; Quality'!M47&lt;'Dockage Schedule'!$C$43,'Dockage Schedule'!$M$42,'Yield &amp; Quality'!M47&lt;'Dockage Schedule'!$C$44,'Dockage Schedule'!$M$43,'Yield &amp; Quality'!M47&lt;'Dockage Schedule'!$C$45,'Dockage Schedule'!$M$44,'Yield &amp; Quality'!M47&lt;'Dockage Schedule'!$C$46,'Dockage Schedule'!$M$45,'Yield &amp; Quality'!M47&lt;'Dockage Schedule'!$C$47,'Dockage Schedule'!$M$46,'Yield &amp; Quality'!M47&lt;'Dockage Schedule'!$C$48,'Dockage Schedule'!$M$47,'Yield &amp; Quality'!M47&lt;'Dockage Schedule'!$C$49,'Dockage Schedule'!N77,'Yield &amp; Quality'!M47&gt;='Dockage Schedule'!$C$49,'Dockage Schedule'!$M$49)</f>
        <v>0</v>
      </c>
      <c r="I52" cm="1">
        <f t="array" ref="I52">_xlfn.IFS('Yield &amp; Quality'!N47&lt;'Dockage Schedule'!$C$29,0,'Yield &amp; Quality'!N47&lt;'Dockage Schedule'!$C$30,'Dockage Schedule'!$M$29,'Yield &amp; Quality'!N47&lt;'Dockage Schedule'!$C$31,'Dockage Schedule'!$M$30,'Yield &amp; Quality'!N47&lt;'Dockage Schedule'!$C$32,'Dockage Schedule'!$M$31,'Yield &amp; Quality'!N47&lt;'Dockage Schedule'!$C$33,'Dockage Schedule'!$M$32,'Yield &amp; Quality'!N47&lt;'Dockage Schedule'!$C$34,'Dockage Schedule'!$M$33,'Yield &amp; Quality'!N47&lt;'Dockage Schedule'!$C$35,'Dockage Schedule'!$M$34,'Yield &amp; Quality'!N47&lt;'Dockage Schedule'!$C$36,'Dockage Schedule'!$M$35,'Yield &amp; Quality'!N47&lt;'Dockage Schedule'!$C$37,'Dockage Schedule'!$M$36,'Yield &amp; Quality'!N47&lt;'Dockage Schedule'!$C$38,'Dockage Schedule'!$M$37,'Yield &amp; Quality'!N47&lt;'Dockage Schedule'!$C$39,'Dockage Schedule'!$M$38,'Yield &amp; Quality'!N47&lt;'Dockage Schedule'!$C$40,'Dockage Schedule'!$M$39,'Yield &amp; Quality'!N47&lt;'Dockage Schedule'!$C$41,'Dockage Schedule'!$M$40,'Yield &amp; Quality'!N47&lt;'Dockage Schedule'!$C$42,'Dockage Schedule'!$M$41,'Yield &amp; Quality'!N47&lt;'Dockage Schedule'!$C$43,'Dockage Schedule'!$M$42,'Yield &amp; Quality'!N47&lt;'Dockage Schedule'!$C$44,'Dockage Schedule'!$M$43,'Yield &amp; Quality'!N47&lt;'Dockage Schedule'!$C$45,'Dockage Schedule'!$M$44,'Yield &amp; Quality'!N47&lt;'Dockage Schedule'!$C$46,'Dockage Schedule'!$M$45,'Yield &amp; Quality'!N47&lt;'Dockage Schedule'!$C$47,'Dockage Schedule'!$M$46,'Yield &amp; Quality'!N47&lt;'Dockage Schedule'!$C$48,'Dockage Schedule'!$M$47,'Yield &amp; Quality'!N47&lt;'Dockage Schedule'!$C$49,'Dockage Schedule'!O77,'Yield &amp; Quality'!N47&gt;='Dockage Schedule'!$C$49,'Dockage Schedule'!$M$49)</f>
        <v>0</v>
      </c>
      <c r="J52" s="62" cm="1">
        <f t="array" ref="J52">_xlfn.IFS('Yield &amp; Quality'!O47&lt;'Dockage Schedule'!$C$29,0,'Yield &amp; Quality'!O47&lt;'Dockage Schedule'!$C$30,'Dockage Schedule'!$M$29,'Yield &amp; Quality'!O47&lt;'Dockage Schedule'!$C$31,'Dockage Schedule'!$M$30,'Yield &amp; Quality'!O47&lt;'Dockage Schedule'!$C$32,'Dockage Schedule'!$M$31,'Yield &amp; Quality'!O47&lt;'Dockage Schedule'!$C$33,'Dockage Schedule'!$M$32,'Yield &amp; Quality'!O47&lt;'Dockage Schedule'!$C$34,'Dockage Schedule'!$M$33,'Yield &amp; Quality'!O47&lt;'Dockage Schedule'!$C$35,'Dockage Schedule'!$M$34,'Yield &amp; Quality'!O47&lt;'Dockage Schedule'!$C$36,'Dockage Schedule'!$M$35,'Yield &amp; Quality'!O47&lt;'Dockage Schedule'!$C$37,'Dockage Schedule'!$M$36,'Yield &amp; Quality'!O47&lt;'Dockage Schedule'!$C$38,'Dockage Schedule'!$M$37,'Yield &amp; Quality'!O47&lt;'Dockage Schedule'!$C$39,'Dockage Schedule'!$M$38,'Yield &amp; Quality'!O47&lt;'Dockage Schedule'!$C$40,'Dockage Schedule'!$M$39,'Yield &amp; Quality'!O47&lt;'Dockage Schedule'!$C$41,'Dockage Schedule'!$M$40,'Yield &amp; Quality'!O47&lt;'Dockage Schedule'!$C$42,'Dockage Schedule'!$M$41,'Yield &amp; Quality'!O47&lt;'Dockage Schedule'!$C$43,'Dockage Schedule'!$M$42,'Yield &amp; Quality'!O47&lt;'Dockage Schedule'!$C$44,'Dockage Schedule'!$M$43,'Yield &amp; Quality'!O47&lt;'Dockage Schedule'!$C$45,'Dockage Schedule'!$M$44,'Yield &amp; Quality'!O47&lt;'Dockage Schedule'!$C$46,'Dockage Schedule'!$M$45,'Yield &amp; Quality'!O47&lt;'Dockage Schedule'!$C$47,'Dockage Schedule'!$M$46,'Yield &amp; Quality'!O47&lt;'Dockage Schedule'!$C$48,'Dockage Schedule'!$M$47,'Yield &amp; Quality'!O47&lt;'Dockage Schedule'!$C$49,'Dockage Schedule'!P77,'Yield &amp; Quality'!O47&gt;='Dockage Schedule'!$C$49,'Dockage Schedule'!$M$49)</f>
        <v>0</v>
      </c>
      <c r="L52" s="67" cm="1">
        <f t="array" ref="L52">_xlfn.IFS('Yield &amp; Quality'!Q47&gt;='Dockage Schedule'!$P$4,'Dockage Schedule'!$AA$4,'Yield &amp; Quality'!Q47&gt;='Dockage Schedule'!$P$5,'Dockage Schedule'!$AA$5,'Yield &amp; Quality'!Q47&gt;='Dockage Schedule'!$P$6,'Dockage Schedule'!$AA$6,'Yield &amp; Quality'!Q47&gt;='Dockage Schedule'!$P$7,'Dockage Schedule'!$AA$7,'Yield &amp; Quality'!Q47&gt;='Dockage Schedule'!$P$8,'Dockage Schedule'!$AA$8,'Yield &amp; Quality'!Q47&gt;='Dockage Schedule'!$P$9,'Dockage Schedule'!$AA$9,'Yield &amp; Quality'!Q47&gt;='Dockage Schedule'!$P$10,'Dockage Schedule'!$AA$10,'Yield &amp; Quality'!Q47&gt;='Dockage Schedule'!$P$11,'Dockage Schedule'!$AA$11,'Yield &amp; Quality'!Q47&gt;='Dockage Schedule'!$P$12,'Dockage Schedule'!$AA$12,'Yield &amp; Quality'!Q47&gt;='Dockage Schedule'!$P$13,'Dockage Schedule'!$AA$13,'Yield &amp; Quality'!Q47&gt;='Dockage Schedule'!$P$14,'Dockage Schedule'!$AA$14,'Yield &amp; Quality'!Q47&gt;='Dockage Schedule'!$P$15,'Dockage Schedule'!$AA$15,'Yield &amp; Quality'!Q47&gt;='Dockage Schedule'!$P$16,'Dockage Schedule'!$AA$16,'Yield &amp; Quality'!Q47&gt;='Dockage Schedule'!$P$17,'Dockage Schedule'!$AA$17,'Yield &amp; Quality'!Q47&gt;='Dockage Schedule'!$P$18,'Dockage Schedule'!$AA$18,'Yield &amp; Quality'!Q47&gt;='Dockage Schedule'!$P$19,'Dockage Schedule'!$AA$19,'Yield &amp; Quality'!Q47&gt;='Dockage Schedule'!$P$20,'Dockage Schedule'!$AA$20,'Yield &amp; Quality'!Q47&gt;='Dockage Schedule'!$P$21,'Dockage Schedule'!$AA$21,'Yield &amp; Quality'!Q47&gt;='Dockage Schedule'!$P$22,'Dockage Schedule'!$AA$22,'Yield &amp; Quality'!Q47&gt;='Dockage Schedule'!$P$23,'Dockage Schedule'!$AA$23,'Yield &amp; Quality'!Q47&gt;='Dockage Schedule'!$P$24,'Dockage Schedule'!$AA$24,'Yield &amp; Quality'!Q47&gt;='Dockage Schedule'!$P$25,'Dockage Schedule'!$AA$25,'Yield &amp; Quality'!Q47&gt;='Dockage Schedule'!$P$26,'Dockage Schedule'!$AA$26,'Yield &amp; Quality'!Q47&gt;='Dockage Schedule'!$P$27,'Dockage Schedule'!$AA$27,'Yield &amp; Quality'!Q47&lt;'Dockage Schedule'!$P$27,'Dockage Schedule'!$AA$27)+_xlfn.IFS('Yield &amp; Quality'!V47&lt;'Dockage Schedule'!$AD$4,'Dockage Schedule'!$AN$3,'Yield &amp; Quality'!V47&lt;'Dockage Schedule'!$AD$5,'Dockage Schedule'!$AN$4,'Yield &amp; Quality'!V47&lt;'Dockage Schedule'!$AD$6,'Dockage Schedule'!$AN$5,'Yield &amp; Quality'!V47&lt;'Dockage Schedule'!$AD$7,'Dockage Schedule'!$AN$6,'Yield &amp; Quality'!V47&lt;'Dockage Schedule'!$AD$8,'Dockage Schedule'!$AN$7,'Yield &amp; Quality'!V47&lt;'Dockage Schedule'!$AD$9,'Dockage Schedule'!$AN$8,'Yield &amp; Quality'!V47&lt;'Dockage Schedule'!$AD$10,'Dockage Schedule'!$AN$9,'Yield &amp; Quality'!V47&lt;'Dockage Schedule'!$AD$11,'Dockage Schedule'!$AN$10,'Yield &amp; Quality'!V47&lt;'Dockage Schedule'!$AD$12,'Dockage Schedule'!$AN$11,'Yield &amp; Quality'!V47&lt;'Dockage Schedule'!$AD$13,'Dockage Schedule'!$AN$12,'Yield &amp; Quality'!V47&lt;'Dockage Schedule'!$AD$14,'Dockage Schedule'!$AN$13,'Yield &amp; Quality'!V47&lt;'Dockage Schedule'!$AD$15,'Dockage Schedule'!$AN$14,'Yield &amp; Quality'!V47&lt;'Dockage Schedule'!$AD$16,'Dockage Schedule'!$AN$15,'Yield &amp; Quality'!V47&lt;'Dockage Schedule'!$AD$17,'Dockage Schedule'!$AN$16,'Yield &amp; Quality'!V47&lt;'Dockage Schedule'!$AD$18,'Dockage Schedule'!$AN$17,'Yield &amp; Quality'!V47&lt;'Dockage Schedule'!$AD$19,'Dockage Schedule'!$AN$18,'Yield &amp; Quality'!V47&lt;'Dockage Schedule'!$AD$20,'Dockage Schedule'!$AN$19,'Yield &amp; Quality'!V47&lt;'Dockage Schedule'!$AD$21,'Dockage Schedule'!$AN$20,'Yield &amp; Quality'!V47&lt;'Dockage Schedule'!$AD$21,'Dockage Schedule'!$AN$22,'Yield &amp; Quality'!V47&lt;'Dockage Schedule'!$AD$22,'Dockage Schedule'!$AN$23,'Yield &amp; Quality'!V47&lt;'Dockage Schedule'!$AD$24,'Dockage Schedule'!$AN$24,'Yield &amp; Quality'!V47&lt;'Dockage Schedule'!$AD$25,'Dockage Schedule'!$AN$24,'Yield &amp; Quality'!V47&gt;='Dockage Schedule'!$AD$25,-500)-_xlfn.IFS('Yield &amp; Quality'!L47&lt;'Dockage Schedule'!$C$4,0,'Yield &amp; Quality'!L47&lt;'Dockage Schedule'!$C$5,'Dockage Schedule'!$M$4,'Yield &amp; Quality'!L47&lt;'Dockage Schedule'!$C$6,'Dockage Schedule'!$M$5,'Yield &amp; Quality'!L47&lt;'Dockage Schedule'!$C$6,'Dockage Schedule'!$M$7,'Yield &amp; Quality'!L47&lt;'Dockage Schedule'!$C$7,'Dockage Schedule'!$M$8,'Yield &amp; Quality'!L47&lt;'Dockage Schedule'!$C$8,'Dockage Schedule'!$M$9,'Yield &amp; Quality'!L47&lt;'Dockage Schedule'!$C$10,'Dockage Schedule'!$M$9,'Yield &amp; Quality'!L47&lt;'Dockage Schedule'!$C$10,'Dockage Schedule'!$M$11,'Yield &amp; Quality'!L47&lt;'Dockage Schedule'!$C$12,'Dockage Schedule'!$M$11,'Yield &amp; Quality'!L47&lt;'Dockage Schedule'!$C$13,'Dockage Schedule'!$M$12,'Yield &amp; Quality'!L47&lt;'Dockage Schedule'!$C$14,'Dockage Schedule'!$M$13,'Yield &amp; Quality'!L47&lt;'Dockage Schedule'!$C$15,'Dockage Schedule'!$M$14,'Yield &amp; Quality'!L47&lt;'Dockage Schedule'!$C$16,'Dockage Schedule'!$M$15,'Yield &amp; Quality'!L47&lt;'Dockage Schedule'!$C$17,'Dockage Schedule'!$M$16,'Yield &amp; Quality'!L47&lt;'Dockage Schedule'!$C$18,'Dockage Schedule'!$M$17,'Yield &amp; Quality'!L47&lt;'Dockage Schedule'!$C$19,'Dockage Schedule'!$M$18,'Yield &amp; Quality'!L47&lt;'Dockage Schedule'!$C$20,'Dockage Schedule'!$M$19,'Yield &amp; Quality'!L47&lt;'Dockage Schedule'!$C$21,'Dockage Schedule'!$M$20,'Yield &amp; Quality'!L47&lt;'Dockage Schedule'!$C$22,'Dockage Schedule'!$M$21,'Yield &amp; Quality'!L47&lt;'Dockage Schedule'!$C$23,'Dockage Schedule'!$M$22,'Yield &amp; Quality'!L47&lt;'Dockage Schedule'!$C$24,'Dockage Schedule'!$M$23,'Yield &amp; Quality'!L47&gt;='Dockage Schedule'!C53,'Dockage Schedule'!M53)</f>
        <v>-0.7</v>
      </c>
      <c r="M52" s="29" cm="1">
        <f t="array" ref="M52">_xlfn.IFS('Yield &amp; Quality'!R47&gt;='Dockage Schedule'!$P$4,'Dockage Schedule'!$AA$4,'Yield &amp; Quality'!R47&gt;='Dockage Schedule'!$P$5,'Dockage Schedule'!$AA$5,'Yield &amp; Quality'!R47&gt;='Dockage Schedule'!$P$6,'Dockage Schedule'!$AA$6,'Yield &amp; Quality'!R47&gt;='Dockage Schedule'!$P$7,'Dockage Schedule'!$AA$7,'Yield &amp; Quality'!R47&gt;='Dockage Schedule'!$P$8,'Dockage Schedule'!$AA$8,'Yield &amp; Quality'!R47&gt;='Dockage Schedule'!$P$9,'Dockage Schedule'!$AA$9,'Yield &amp; Quality'!R47&gt;='Dockage Schedule'!$P$10,'Dockage Schedule'!$AA$10,'Yield &amp; Quality'!R47&gt;='Dockage Schedule'!$P$11,'Dockage Schedule'!$AA$11,'Yield &amp; Quality'!R47&gt;='Dockage Schedule'!$P$12,'Dockage Schedule'!$AA$12,'Yield &amp; Quality'!R47&gt;='Dockage Schedule'!$P$13,'Dockage Schedule'!$AA$13,'Yield &amp; Quality'!R47&gt;='Dockage Schedule'!$P$14,'Dockage Schedule'!$AA$14,'Yield &amp; Quality'!R47&gt;='Dockage Schedule'!$P$15,'Dockage Schedule'!$AA$15,'Yield &amp; Quality'!R47&gt;='Dockage Schedule'!$P$16,'Dockage Schedule'!$AA$16,'Yield &amp; Quality'!R47&gt;='Dockage Schedule'!$P$17,'Dockage Schedule'!$AA$17,'Yield &amp; Quality'!R47&gt;='Dockage Schedule'!$P$18,'Dockage Schedule'!$AA$18,'Yield &amp; Quality'!R47&gt;='Dockage Schedule'!$P$19,'Dockage Schedule'!$AA$19,'Yield &amp; Quality'!R47&gt;='Dockage Schedule'!$P$20,'Dockage Schedule'!$AA$20,'Yield &amp; Quality'!R47&gt;='Dockage Schedule'!$P$21,'Dockage Schedule'!$AA$21,'Yield &amp; Quality'!R47&gt;='Dockage Schedule'!$P$22,'Dockage Schedule'!$AA$22,'Yield &amp; Quality'!R47&gt;='Dockage Schedule'!$P$23,'Dockage Schedule'!$AA$23,'Yield &amp; Quality'!R47&gt;='Dockage Schedule'!$P$24,'Dockage Schedule'!$AA$24,'Yield &amp; Quality'!R47&gt;='Dockage Schedule'!$P$25,'Dockage Schedule'!$AA$25,'Yield &amp; Quality'!R47&gt;='Dockage Schedule'!$P$26,'Dockage Schedule'!$AA$26,'Yield &amp; Quality'!R47&gt;='Dockage Schedule'!$P$27,'Dockage Schedule'!$AA$27,'Yield &amp; Quality'!R47&lt;'Dockage Schedule'!$P$27,'Dockage Schedule'!$AA$27)+_xlfn.IFS('Yield &amp; Quality'!W47&lt;'Dockage Schedule'!$AD$4,'Dockage Schedule'!$AN$3,'Yield &amp; Quality'!W47&lt;'Dockage Schedule'!$AD$5,'Dockage Schedule'!$AN$4,'Yield &amp; Quality'!W47&lt;'Dockage Schedule'!$AD$6,'Dockage Schedule'!$AN$5,'Yield &amp; Quality'!W47&lt;'Dockage Schedule'!$AD$7,'Dockage Schedule'!$AN$6,'Yield &amp; Quality'!W47&lt;'Dockage Schedule'!$AD$8,'Dockage Schedule'!$AN$7,'Yield &amp; Quality'!W47&lt;'Dockage Schedule'!$AD$9,'Dockage Schedule'!$AN$8,'Yield &amp; Quality'!W47&lt;'Dockage Schedule'!$AD$10,'Dockage Schedule'!$AN$9,'Yield &amp; Quality'!W47&lt;'Dockage Schedule'!$AD$11,'Dockage Schedule'!$AN$10,'Yield &amp; Quality'!W47&lt;'Dockage Schedule'!$AD$12,'Dockage Schedule'!$AN$11,'Yield &amp; Quality'!W47&lt;'Dockage Schedule'!$AD$13,'Dockage Schedule'!$AN$12,'Yield &amp; Quality'!W47&lt;'Dockage Schedule'!$AD$14,'Dockage Schedule'!$AN$13,'Yield &amp; Quality'!W47&lt;'Dockage Schedule'!$AD$15,'Dockage Schedule'!$AN$14,'Yield &amp; Quality'!W47&lt;'Dockage Schedule'!$AD$16,'Dockage Schedule'!$AN$15,'Yield &amp; Quality'!W47&lt;'Dockage Schedule'!$AD$17,'Dockage Schedule'!$AN$16,'Yield &amp; Quality'!W47&lt;'Dockage Schedule'!$AD$18,'Dockage Schedule'!$AN$17,'Yield &amp; Quality'!W47&lt;'Dockage Schedule'!$AD$19,'Dockage Schedule'!$AN$18,'Yield &amp; Quality'!W47&lt;'Dockage Schedule'!$AD$20,'Dockage Schedule'!$AN$19,'Yield &amp; Quality'!W47&lt;'Dockage Schedule'!$AD$21,'Dockage Schedule'!$AN$20,'Yield &amp; Quality'!W47&lt;'Dockage Schedule'!$AD$21,'Dockage Schedule'!$AN$22,'Yield &amp; Quality'!W47&lt;'Dockage Schedule'!$AD$22,'Dockage Schedule'!$AN$23,'Yield &amp; Quality'!W47&lt;'Dockage Schedule'!$AD$24,'Dockage Schedule'!$AN$24,'Yield &amp; Quality'!W47&lt;'Dockage Schedule'!$AD$25,'Dockage Schedule'!$AN$24,'Yield &amp; Quality'!W47&gt;='Dockage Schedule'!$AD$25,-500)-_xlfn.IFS('Yield &amp; Quality'!M47&lt;'Dockage Schedule'!$C$4,0,'Yield &amp; Quality'!M47&lt;'Dockage Schedule'!$C$5,'Dockage Schedule'!$M$4,'Yield &amp; Quality'!M47&lt;'Dockage Schedule'!$C$6,'Dockage Schedule'!$M$5,'Yield &amp; Quality'!M47&lt;'Dockage Schedule'!$C$6,'Dockage Schedule'!$M$7,'Yield &amp; Quality'!M47&lt;'Dockage Schedule'!$C$7,'Dockage Schedule'!$M$8,'Yield &amp; Quality'!M47&lt;'Dockage Schedule'!$C$8,'Dockage Schedule'!$M$9,'Yield &amp; Quality'!M47&lt;'Dockage Schedule'!$C$10,'Dockage Schedule'!$M$9,'Yield &amp; Quality'!M47&lt;'Dockage Schedule'!$C$10,'Dockage Schedule'!$M$11,'Yield &amp; Quality'!M47&lt;'Dockage Schedule'!$C$12,'Dockage Schedule'!$M$11,'Yield &amp; Quality'!M47&lt;'Dockage Schedule'!$C$13,'Dockage Schedule'!$M$12,'Yield &amp; Quality'!M47&lt;'Dockage Schedule'!$C$14,'Dockage Schedule'!$M$13,'Yield &amp; Quality'!M47&lt;'Dockage Schedule'!$C$15,'Dockage Schedule'!$M$14,'Yield &amp; Quality'!M47&lt;'Dockage Schedule'!$C$16,'Dockage Schedule'!$M$15,'Yield &amp; Quality'!M47&lt;'Dockage Schedule'!$C$17,'Dockage Schedule'!$M$16,'Yield &amp; Quality'!M47&lt;'Dockage Schedule'!$C$18,'Dockage Schedule'!$M$17,'Yield &amp; Quality'!M47&lt;'Dockage Schedule'!$C$19,'Dockage Schedule'!$M$18,'Yield &amp; Quality'!M47&lt;'Dockage Schedule'!$C$20,'Dockage Schedule'!$M$19,'Yield &amp; Quality'!M47&lt;'Dockage Schedule'!$C$21,'Dockage Schedule'!$M$20,'Yield &amp; Quality'!M47&lt;'Dockage Schedule'!$C$22,'Dockage Schedule'!$M$21,'Yield &amp; Quality'!M47&lt;'Dockage Schedule'!$C$23,'Dockage Schedule'!$M$22,'Yield &amp; Quality'!M47&lt;'Dockage Schedule'!$C$24,'Dockage Schedule'!$M$23,'Yield &amp; Quality'!M47&gt;='Dockage Schedule'!D53,'Dockage Schedule'!N53)</f>
        <v>-0.03</v>
      </c>
      <c r="N52" s="29" cm="1">
        <f t="array" ref="N52">_xlfn.IFS('Yield &amp; Quality'!S47&gt;='Dockage Schedule'!$P$4,'Dockage Schedule'!$AA$4,'Yield &amp; Quality'!S47&gt;='Dockage Schedule'!$P$5,'Dockage Schedule'!$AA$5,'Yield &amp; Quality'!S47&gt;='Dockage Schedule'!$P$6,'Dockage Schedule'!$AA$6,'Yield &amp; Quality'!S47&gt;='Dockage Schedule'!$P$7,'Dockage Schedule'!$AA$7,'Yield &amp; Quality'!S47&gt;='Dockage Schedule'!$P$8,'Dockage Schedule'!$AA$8,'Yield &amp; Quality'!S47&gt;='Dockage Schedule'!$P$9,'Dockage Schedule'!$AA$9,'Yield &amp; Quality'!S47&gt;='Dockage Schedule'!$P$10,'Dockage Schedule'!$AA$10,'Yield &amp; Quality'!S47&gt;='Dockage Schedule'!$P$11,'Dockage Schedule'!$AA$11,'Yield &amp; Quality'!S47&gt;='Dockage Schedule'!$P$12,'Dockage Schedule'!$AA$12,'Yield &amp; Quality'!S47&gt;='Dockage Schedule'!$P$13,'Dockage Schedule'!$AA$13,'Yield &amp; Quality'!S47&gt;='Dockage Schedule'!$P$14,'Dockage Schedule'!$AA$14,'Yield &amp; Quality'!S47&gt;='Dockage Schedule'!$P$15,'Dockage Schedule'!$AA$15,'Yield &amp; Quality'!S47&gt;='Dockage Schedule'!$P$16,'Dockage Schedule'!$AA$16,'Yield &amp; Quality'!S47&gt;='Dockage Schedule'!$P$17,'Dockage Schedule'!$AA$17,'Yield &amp; Quality'!S47&gt;='Dockage Schedule'!$P$18,'Dockage Schedule'!$AA$18,'Yield &amp; Quality'!S47&gt;='Dockage Schedule'!$P$19,'Dockage Schedule'!$AA$19,'Yield &amp; Quality'!S47&gt;='Dockage Schedule'!$P$20,'Dockage Schedule'!$AA$20,'Yield &amp; Quality'!S47&gt;='Dockage Schedule'!$P$21,'Dockage Schedule'!$AA$21,'Yield &amp; Quality'!S47&gt;='Dockage Schedule'!$P$22,'Dockage Schedule'!$AA$22,'Yield &amp; Quality'!S47&gt;='Dockage Schedule'!$P$23,'Dockage Schedule'!$AA$23,'Yield &amp; Quality'!S47&gt;='Dockage Schedule'!$P$24,'Dockage Schedule'!$AA$24,'Yield &amp; Quality'!S47&gt;='Dockage Schedule'!$P$25,'Dockage Schedule'!$AA$25,'Yield &amp; Quality'!S47&gt;='Dockage Schedule'!$P$26,'Dockage Schedule'!$AA$26,'Yield &amp; Quality'!S47&gt;='Dockage Schedule'!$P$27,'Dockage Schedule'!$AA$27,'Yield &amp; Quality'!S47&lt;'Dockage Schedule'!$P$27,'Dockage Schedule'!$AA$27)+_xlfn.IFS('Yield &amp; Quality'!X47&lt;'Dockage Schedule'!$AD$4,'Dockage Schedule'!$AN$3,'Yield &amp; Quality'!X47&lt;'Dockage Schedule'!$AD$5,'Dockage Schedule'!$AN$4,'Yield &amp; Quality'!X47&lt;'Dockage Schedule'!$AD$6,'Dockage Schedule'!$AN$5,'Yield &amp; Quality'!X47&lt;'Dockage Schedule'!$AD$7,'Dockage Schedule'!$AN$6,'Yield &amp; Quality'!X47&lt;'Dockage Schedule'!$AD$8,'Dockage Schedule'!$AN$7,'Yield &amp; Quality'!X47&lt;'Dockage Schedule'!$AD$9,'Dockage Schedule'!$AN$8,'Yield &amp; Quality'!X47&lt;'Dockage Schedule'!$AD$10,'Dockage Schedule'!$AN$9,'Yield &amp; Quality'!X47&lt;'Dockage Schedule'!$AD$11,'Dockage Schedule'!$AN$10,'Yield &amp; Quality'!X47&lt;'Dockage Schedule'!$AD$12,'Dockage Schedule'!$AN$11,'Yield &amp; Quality'!X47&lt;'Dockage Schedule'!$AD$13,'Dockage Schedule'!$AN$12,'Yield &amp; Quality'!X47&lt;'Dockage Schedule'!$AD$14,'Dockage Schedule'!$AN$13,'Yield &amp; Quality'!X47&lt;'Dockage Schedule'!$AD$15,'Dockage Schedule'!$AN$14,'Yield &amp; Quality'!X47&lt;'Dockage Schedule'!$AD$16,'Dockage Schedule'!$AN$15,'Yield &amp; Quality'!X47&lt;'Dockage Schedule'!$AD$17,'Dockage Schedule'!$AN$16,'Yield &amp; Quality'!X47&lt;'Dockage Schedule'!$AD$18,'Dockage Schedule'!$AN$17,'Yield &amp; Quality'!X47&lt;'Dockage Schedule'!$AD$19,'Dockage Schedule'!$AN$18,'Yield &amp; Quality'!X47&lt;'Dockage Schedule'!$AD$20,'Dockage Schedule'!$AN$19,'Yield &amp; Quality'!X47&lt;'Dockage Schedule'!$AD$21,'Dockage Schedule'!$AN$20,'Yield &amp; Quality'!X47&lt;'Dockage Schedule'!$AD$21,'Dockage Schedule'!$AN$22,'Yield &amp; Quality'!X47&lt;'Dockage Schedule'!$AD$22,'Dockage Schedule'!$AN$23,'Yield &amp; Quality'!X47&lt;'Dockage Schedule'!$AD$24,'Dockage Schedule'!$AN$24,'Yield &amp; Quality'!X47&lt;'Dockage Schedule'!$AD$25,'Dockage Schedule'!$AN$24,'Yield &amp; Quality'!X47&gt;='Dockage Schedule'!$AD$25,-500)-_xlfn.IFS('Yield &amp; Quality'!N47&lt;'Dockage Schedule'!$C$4,0,'Yield &amp; Quality'!N47&lt;'Dockage Schedule'!$C$5,'Dockage Schedule'!$M$4,'Yield &amp; Quality'!N47&lt;'Dockage Schedule'!$C$6,'Dockage Schedule'!$M$5,'Yield &amp; Quality'!N47&lt;'Dockage Schedule'!$C$6,'Dockage Schedule'!$M$7,'Yield &amp; Quality'!N47&lt;'Dockage Schedule'!$C$7,'Dockage Schedule'!$M$8,'Yield &amp; Quality'!N47&lt;'Dockage Schedule'!$C$8,'Dockage Schedule'!$M$9,'Yield &amp; Quality'!N47&lt;'Dockage Schedule'!$C$10,'Dockage Schedule'!$M$9,'Yield &amp; Quality'!N47&lt;'Dockage Schedule'!$C$10,'Dockage Schedule'!$M$11,'Yield &amp; Quality'!N47&lt;'Dockage Schedule'!$C$12,'Dockage Schedule'!$M$11,'Yield &amp; Quality'!N47&lt;'Dockage Schedule'!$C$13,'Dockage Schedule'!$M$12,'Yield &amp; Quality'!N47&lt;'Dockage Schedule'!$C$14,'Dockage Schedule'!$M$13,'Yield &amp; Quality'!N47&lt;'Dockage Schedule'!$C$15,'Dockage Schedule'!$M$14,'Yield &amp; Quality'!N47&lt;'Dockage Schedule'!$C$16,'Dockage Schedule'!$M$15,'Yield &amp; Quality'!N47&lt;'Dockage Schedule'!$C$17,'Dockage Schedule'!$M$16,'Yield &amp; Quality'!N47&lt;'Dockage Schedule'!$C$18,'Dockage Schedule'!$M$17,'Yield &amp; Quality'!N47&lt;'Dockage Schedule'!$C$19,'Dockage Schedule'!$M$18,'Yield &amp; Quality'!N47&lt;'Dockage Schedule'!$C$20,'Dockage Schedule'!$M$19,'Yield &amp; Quality'!N47&lt;'Dockage Schedule'!$C$21,'Dockage Schedule'!$M$20,'Yield &amp; Quality'!N47&lt;'Dockage Schedule'!$C$22,'Dockage Schedule'!$M$21,'Yield &amp; Quality'!N47&lt;'Dockage Schedule'!$C$23,'Dockage Schedule'!$M$22,'Yield &amp; Quality'!N47&lt;'Dockage Schedule'!$C$24,'Dockage Schedule'!$M$23,'Yield &amp; Quality'!N47&gt;='Dockage Schedule'!E53,'Dockage Schedule'!O53)</f>
        <v>-0.03</v>
      </c>
      <c r="O52" s="68" cm="1">
        <f t="array" ref="O52">_xlfn.IFS('Yield &amp; Quality'!T47&gt;='Dockage Schedule'!$P$4,'Dockage Schedule'!$AA$4,'Yield &amp; Quality'!T47&gt;='Dockage Schedule'!$P$5,'Dockage Schedule'!$AA$5,'Yield &amp; Quality'!T47&gt;='Dockage Schedule'!$P$6,'Dockage Schedule'!$AA$6,'Yield &amp; Quality'!T47&gt;='Dockage Schedule'!$P$7,'Dockage Schedule'!$AA$7,'Yield &amp; Quality'!T47&gt;='Dockage Schedule'!$P$8,'Dockage Schedule'!$AA$8,'Yield &amp; Quality'!T47&gt;='Dockage Schedule'!$P$9,'Dockage Schedule'!$AA$9,'Yield &amp; Quality'!T47&gt;='Dockage Schedule'!$P$10,'Dockage Schedule'!$AA$10,'Yield &amp; Quality'!T47&gt;='Dockage Schedule'!$P$11,'Dockage Schedule'!$AA$11,'Yield &amp; Quality'!T47&gt;='Dockage Schedule'!$P$12,'Dockage Schedule'!$AA$12,'Yield &amp; Quality'!T47&gt;='Dockage Schedule'!$P$13,'Dockage Schedule'!$AA$13,'Yield &amp; Quality'!T47&gt;='Dockage Schedule'!$P$14,'Dockage Schedule'!$AA$14,'Yield &amp; Quality'!T47&gt;='Dockage Schedule'!$P$15,'Dockage Schedule'!$AA$15,'Yield &amp; Quality'!T47&gt;='Dockage Schedule'!$P$16,'Dockage Schedule'!$AA$16,'Yield &amp; Quality'!T47&gt;='Dockage Schedule'!$P$17,'Dockage Schedule'!$AA$17,'Yield &amp; Quality'!T47&gt;='Dockage Schedule'!$P$18,'Dockage Schedule'!$AA$18,'Yield &amp; Quality'!T47&gt;='Dockage Schedule'!$P$19,'Dockage Schedule'!$AA$19,'Yield &amp; Quality'!T47&gt;='Dockage Schedule'!$P$20,'Dockage Schedule'!$AA$20,'Yield &amp; Quality'!T47&gt;='Dockage Schedule'!$P$21,'Dockage Schedule'!$AA$21,'Yield &amp; Quality'!T47&gt;='Dockage Schedule'!$P$22,'Dockage Schedule'!$AA$22,'Yield &amp; Quality'!T47&gt;='Dockage Schedule'!$P$23,'Dockage Schedule'!$AA$23,'Yield &amp; Quality'!T47&gt;='Dockage Schedule'!$P$24,'Dockage Schedule'!$AA$24,'Yield &amp; Quality'!T47&gt;='Dockage Schedule'!$P$25,'Dockage Schedule'!$AA$25,'Yield &amp; Quality'!T47&gt;='Dockage Schedule'!$P$26,'Dockage Schedule'!$AA$26,'Yield &amp; Quality'!T47&gt;='Dockage Schedule'!$P$27,'Dockage Schedule'!$AA$27,'Yield &amp; Quality'!T47&lt;'Dockage Schedule'!$P$27,'Dockage Schedule'!$AA$27)+_xlfn.IFS('Yield &amp; Quality'!Y47&lt;'Dockage Schedule'!$AD$4,'Dockage Schedule'!$AN$3,'Yield &amp; Quality'!Y47&lt;'Dockage Schedule'!$AD$5,'Dockage Schedule'!$AN$4,'Yield &amp; Quality'!Y47&lt;'Dockage Schedule'!$AD$6,'Dockage Schedule'!$AN$5,'Yield &amp; Quality'!Y47&lt;'Dockage Schedule'!$AD$7,'Dockage Schedule'!$AN$6,'Yield &amp; Quality'!Y47&lt;'Dockage Schedule'!$AD$8,'Dockage Schedule'!$AN$7,'Yield &amp; Quality'!Y47&lt;'Dockage Schedule'!$AD$9,'Dockage Schedule'!$AN$8,'Yield &amp; Quality'!Y47&lt;'Dockage Schedule'!$AD$10,'Dockage Schedule'!$AN$9,'Yield &amp; Quality'!Y47&lt;'Dockage Schedule'!$AD$11,'Dockage Schedule'!$AN$10,'Yield &amp; Quality'!Y47&lt;'Dockage Schedule'!$AD$12,'Dockage Schedule'!$AN$11,'Yield &amp; Quality'!Y47&lt;'Dockage Schedule'!$AD$13,'Dockage Schedule'!$AN$12,'Yield &amp; Quality'!Y47&lt;'Dockage Schedule'!$AD$14,'Dockage Schedule'!$AN$13,'Yield &amp; Quality'!Y47&lt;'Dockage Schedule'!$AD$15,'Dockage Schedule'!$AN$14,'Yield &amp; Quality'!Y47&lt;'Dockage Schedule'!$AD$16,'Dockage Schedule'!$AN$15,'Yield &amp; Quality'!Y47&lt;'Dockage Schedule'!$AD$17,'Dockage Schedule'!$AN$16,'Yield &amp; Quality'!Y47&lt;'Dockage Schedule'!$AD$18,'Dockage Schedule'!$AN$17,'Yield &amp; Quality'!Y47&lt;'Dockage Schedule'!$AD$19,'Dockage Schedule'!$AN$18,'Yield &amp; Quality'!Y47&lt;'Dockage Schedule'!$AD$20,'Dockage Schedule'!$AN$19,'Yield &amp; Quality'!Y47&lt;'Dockage Schedule'!$AD$21,'Dockage Schedule'!$AN$20,'Yield &amp; Quality'!Y47&lt;'Dockage Schedule'!$AD$21,'Dockage Schedule'!$AN$22,'Yield &amp; Quality'!Y47&lt;'Dockage Schedule'!$AD$22,'Dockage Schedule'!$AN$23,'Yield &amp; Quality'!Y47&lt;'Dockage Schedule'!$AD$24,'Dockage Schedule'!$AN$24,'Yield &amp; Quality'!Y47&lt;'Dockage Schedule'!$AD$25,'Dockage Schedule'!$AN$24,'Yield &amp; Quality'!Y47&gt;='Dockage Schedule'!$AD$25,-500)-_xlfn.IFS('Yield &amp; Quality'!O47&lt;'Dockage Schedule'!$C$4,0,'Yield &amp; Quality'!O47&lt;'Dockage Schedule'!$C$5,'Dockage Schedule'!$M$4,'Yield &amp; Quality'!O47&lt;'Dockage Schedule'!$C$6,'Dockage Schedule'!$M$5,'Yield &amp; Quality'!O47&lt;'Dockage Schedule'!$C$6,'Dockage Schedule'!$M$7,'Yield &amp; Quality'!O47&lt;'Dockage Schedule'!$C$7,'Dockage Schedule'!$M$8,'Yield &amp; Quality'!O47&lt;'Dockage Schedule'!$C$8,'Dockage Schedule'!$M$9,'Yield &amp; Quality'!O47&lt;'Dockage Schedule'!$C$10,'Dockage Schedule'!$M$9,'Yield &amp; Quality'!O47&lt;'Dockage Schedule'!$C$10,'Dockage Schedule'!$M$11,'Yield &amp; Quality'!O47&lt;'Dockage Schedule'!$C$12,'Dockage Schedule'!$M$11,'Yield &amp; Quality'!O47&lt;'Dockage Schedule'!$C$13,'Dockage Schedule'!$M$12,'Yield &amp; Quality'!O47&lt;'Dockage Schedule'!$C$14,'Dockage Schedule'!$M$13,'Yield &amp; Quality'!O47&lt;'Dockage Schedule'!$C$15,'Dockage Schedule'!$M$14,'Yield &amp; Quality'!O47&lt;'Dockage Schedule'!$C$16,'Dockage Schedule'!$M$15,'Yield &amp; Quality'!O47&lt;'Dockage Schedule'!$C$17,'Dockage Schedule'!$M$16,'Yield &amp; Quality'!O47&lt;'Dockage Schedule'!$C$18,'Dockage Schedule'!$M$17,'Yield &amp; Quality'!O47&lt;'Dockage Schedule'!$C$19,'Dockage Schedule'!$M$18,'Yield &amp; Quality'!O47&lt;'Dockage Schedule'!$C$20,'Dockage Schedule'!$M$19,'Yield &amp; Quality'!O47&lt;'Dockage Schedule'!$C$21,'Dockage Schedule'!$M$20,'Yield &amp; Quality'!O47&lt;'Dockage Schedule'!$C$22,'Dockage Schedule'!$M$21,'Yield &amp; Quality'!O47&lt;'Dockage Schedule'!$C$23,'Dockage Schedule'!$M$22,'Yield &amp; Quality'!O47&lt;'Dockage Schedule'!$C$24,'Dockage Schedule'!$M$23,'Yield &amp; Quality'!O47&gt;='Dockage Schedule'!F53,'Dockage Schedule'!P53)</f>
        <v>-0.03</v>
      </c>
      <c r="Q52" s="66">
        <f>(('Yield &amp; Quality'!G47*((100-'Partial Returns'!G52)/100))*($C$3+L52))+($C$4*'Yield &amp; Quality'!AA47)</f>
        <v>663.33959865894485</v>
      </c>
      <c r="R52" s="7">
        <f>(('Yield &amp; Quality'!H47*((100-'Partial Returns'!H52)/100))*($C$3+M52))+($C$4*'Yield &amp; Quality'!AB47)</f>
        <v>914.35997418246188</v>
      </c>
      <c r="S52" s="7">
        <f>(('Yield &amp; Quality'!I47*((100-'Partial Returns'!I52)/100))*($C$3+N52))+($C$4*'Yield &amp; Quality'!AC47)</f>
        <v>1100.5411669291834</v>
      </c>
      <c r="T52" s="8">
        <f>(('Yield &amp; Quality'!J47*((100-'Partial Returns'!J52)/100))*($C$3+O52))+($C$4*'Yield &amp; Quality'!AD47)</f>
        <v>997.22696275011685</v>
      </c>
      <c r="U52" s="5"/>
      <c r="V52" s="66" cm="1">
        <f t="array" ref="V52">_xlfn.IFS('Yield &amp; Quality'!B47='Treatment Costs'!$A$3,'Treatment Costs'!$K$3,'Yield &amp; Quality'!B47='Treatment Costs'!$A$4,'Treatment Costs'!$K$4,'Yield &amp; Quality'!B47='Treatment Costs'!$A$5,'Treatment Costs'!$K$5,'Yield &amp; Quality'!B47='Treatment Costs'!$A$6,'Treatment Costs'!$K$6,'Yield &amp; Quality'!B47='Treatment Costs'!$A$7,'Treatment Costs'!$K$7,'Yield &amp; Quality'!B47='Treatment Costs'!$A$8,'Treatment Costs'!$K$8,'Yield &amp; Quality'!B47='Treatment Costs'!$A$9,'Treatment Costs'!$K$9,'Yield &amp; Quality'!B47='Treatment Costs'!$A$10,'Treatment Costs'!$K$10,'Yield &amp; Quality'!B47='Treatment Costs'!$A$11,'Treatment Costs'!$K$11,'Yield &amp; Quality'!B47='Treatment Costs'!$A$12,'Treatment Costs'!$K$12,'Yield &amp; Quality'!B47='Treatment Costs'!$A$13,'Treatment Costs'!$K$13,'Yield &amp; Quality'!B47='Treatment Costs'!$A$14,'Treatment Costs'!$K$14,'Yield &amp; Quality'!B47='Treatment Costs'!$A$15,'Treatment Costs'!$K$15,'Yield &amp; Quality'!B47='Treatment Costs'!$A$16,'Treatment Costs'!$K$16)</f>
        <v>170.64285714285714</v>
      </c>
      <c r="W52" s="7" cm="1">
        <f t="array" ref="W52">_xlfn.IFS('Yield &amp; Quality'!C47='Treatment Costs'!$A$3,'Treatment Costs'!$W$3,'Yield &amp; Quality'!C47='Treatment Costs'!$A$4,'Treatment Costs'!$W$4,'Yield &amp; Quality'!C47='Treatment Costs'!$A$5,'Treatment Costs'!$W$5,'Yield &amp; Quality'!C47='Treatment Costs'!$A$6,'Treatment Costs'!$W$6,'Yield &amp; Quality'!C47='Treatment Costs'!$A$7,'Treatment Costs'!$W$7,'Yield &amp; Quality'!C47='Treatment Costs'!$A$8,'Treatment Costs'!$W$8,'Yield &amp; Quality'!C47='Treatment Costs'!$A$9,'Treatment Costs'!$W$9,'Yield &amp; Quality'!C47='Treatment Costs'!$A$10,'Treatment Costs'!$W$10,'Yield &amp; Quality'!C47='Treatment Costs'!$A$11,'Treatment Costs'!$W$11,'Yield &amp; Quality'!C47='Treatment Costs'!$A$12,'Treatment Costs'!$W$12,'Yield &amp; Quality'!C47='Treatment Costs'!$A$13,'Treatment Costs'!$W$13,'Yield &amp; Quality'!C47='Treatment Costs'!$A$14,'Treatment Costs'!$W$14,'Yield &amp; Quality'!C47='Treatment Costs'!$A$15,'Treatment Costs'!$W$15,'Yield &amp; Quality'!C47='Treatment Costs'!$A$16,'Treatment Costs'!$W$16)</f>
        <v>175.04642857142858</v>
      </c>
      <c r="X52" s="7" cm="1">
        <f t="array" ref="X52">_xlfn.IFS('Yield &amp; Quality'!D47='Treatment Costs'!$A$3,'Treatment Costs'!$K$3,'Yield &amp; Quality'!D47='Treatment Costs'!$A$4,'Treatment Costs'!$K$4,'Yield &amp; Quality'!D47='Treatment Costs'!$A$5,'Treatment Costs'!$K$5,'Yield &amp; Quality'!D47='Treatment Costs'!$A$6,'Treatment Costs'!$K$6,'Yield &amp; Quality'!D47='Treatment Costs'!$A$7,'Treatment Costs'!$K$7,'Yield &amp; Quality'!D47='Treatment Costs'!$A$8,'Treatment Costs'!$K$8,'Yield &amp; Quality'!D47='Treatment Costs'!$A$9,'Treatment Costs'!$K$9,'Yield &amp; Quality'!D47='Treatment Costs'!$A$10,'Treatment Costs'!$K$10,'Yield &amp; Quality'!D47='Treatment Costs'!$A$11,'Treatment Costs'!$K$11,'Yield &amp; Quality'!D47='Treatment Costs'!$A$12,'Treatment Costs'!$K$12,'Yield &amp; Quality'!D47='Treatment Costs'!$A$13,'Treatment Costs'!$K$13,'Yield &amp; Quality'!D47='Treatment Costs'!$A$14,'Treatment Costs'!$K$14,'Yield &amp; Quality'!D47='Treatment Costs'!$A$15,'Treatment Costs'!$K$15,'Yield &amp; Quality'!D47='Treatment Costs'!$A$16,'Treatment Costs'!$K$16)</f>
        <v>160.29642857142858</v>
      </c>
      <c r="Y52" s="8" cm="1">
        <f t="array" ref="Y52">_xlfn.IFS('Yield &amp; Quality'!E47='Treatment Costs'!$A$3,'Treatment Costs'!$W$3,'Yield &amp; Quality'!E47='Treatment Costs'!$A$4,'Treatment Costs'!$W$4,'Yield &amp; Quality'!E47='Treatment Costs'!$A$5,'Treatment Costs'!$W$5,'Yield &amp; Quality'!E47='Treatment Costs'!$A$6,'Treatment Costs'!$W$6,'Yield &amp; Quality'!E47='Treatment Costs'!$A$7,'Treatment Costs'!$W$7,'Yield &amp; Quality'!E47='Treatment Costs'!$A$8,'Treatment Costs'!$W$8,'Yield &amp; Quality'!E47='Treatment Costs'!$A$9,'Treatment Costs'!$W$9,'Yield &amp; Quality'!E47='Treatment Costs'!$A$10,'Treatment Costs'!$W$10,'Yield &amp; Quality'!E47='Treatment Costs'!$A$11,'Treatment Costs'!$W$11,'Yield &amp; Quality'!E47='Treatment Costs'!$A$12,'Treatment Costs'!$W$12,'Yield &amp; Quality'!E47='Treatment Costs'!$A$13,'Treatment Costs'!$W$13,'Yield &amp; Quality'!E47='Treatment Costs'!$A$14,'Treatment Costs'!$W$14,'Yield &amp; Quality'!E47='Treatment Costs'!$A$15,'Treatment Costs'!$W$15,'Yield &amp; Quality'!E47='Treatment Costs'!$A$16,'Treatment Costs'!$W$16)</f>
        <v>175.04642857142858</v>
      </c>
      <c r="AA52" s="66">
        <f>(('Yield &amp; Quality'!G47*((100-'Partial Returns'!G52)/100))*($C$3+L52))+($C$4*'Yield &amp; Quality'!AA47)-V52</f>
        <v>492.69674151608774</v>
      </c>
      <c r="AB52" s="7">
        <f>(('Yield &amp; Quality'!H47*((100-'Partial Returns'!H52)/100))*($C$3+M52))+($C$4*'Yield &amp; Quality'!AB47)-W52</f>
        <v>739.31354561103331</v>
      </c>
      <c r="AC52" s="7">
        <f>(('Yield &amp; Quality'!I47*((100-'Partial Returns'!I52)/100))*($C$3+N52))+($C$4*'Yield &amp; Quality'!AC47)-X52</f>
        <v>940.24473835775484</v>
      </c>
      <c r="AD52" s="8">
        <f>(('Yield &amp; Quality'!J47*((100-'Partial Returns'!J52)/100))*($C$3+O52))+($C$4*'Yield &amp; Quality'!AD47)-Y52</f>
        <v>822.18053417868828</v>
      </c>
    </row>
    <row r="53" spans="1:30" x14ac:dyDescent="0.25">
      <c r="A53">
        <v>7.3</v>
      </c>
      <c r="B53" s="66">
        <f>($C$3*'Yield &amp; Quality'!G48)+($C$4*'Yield &amp; Quality'!AA48)</f>
        <v>602.69269300776728</v>
      </c>
      <c r="C53" s="7">
        <f>($C$3*'Yield &amp; Quality'!H48)+($C$4*'Yield &amp; Quality'!AB48)</f>
        <v>947.31084311747361</v>
      </c>
      <c r="D53" s="7">
        <f>($C$3*'Yield &amp; Quality'!I48)+($C$4*'Yield &amp; Quality'!AC48)</f>
        <v>1080.3067249340761</v>
      </c>
      <c r="E53" s="8">
        <f>($C$3*'Yield &amp; Quality'!J48)+($C$4*'Yield &amp; Quality'!AD48)</f>
        <v>834.84331092658988</v>
      </c>
      <c r="G53" s="61" cm="1">
        <f t="array" ref="G53">_xlfn.IFS('Yield &amp; Quality'!L48&lt;'Dockage Schedule'!$C$29,0,'Yield &amp; Quality'!L48&lt;'Dockage Schedule'!$C$30,'Dockage Schedule'!$M$29,'Yield &amp; Quality'!L48&lt;'Dockage Schedule'!$C$31,'Dockage Schedule'!$M$30,'Yield &amp; Quality'!L48&lt;'Dockage Schedule'!$C$32,'Dockage Schedule'!$M$31,'Yield &amp; Quality'!L48&lt;'Dockage Schedule'!$C$33,'Dockage Schedule'!$M$32,'Yield &amp; Quality'!L48&lt;'Dockage Schedule'!$C$34,'Dockage Schedule'!$M$33,'Yield &amp; Quality'!L48&lt;'Dockage Schedule'!$C$35,'Dockage Schedule'!$M$34,'Yield &amp; Quality'!L48&lt;'Dockage Schedule'!$C$36,'Dockage Schedule'!$M$35,'Yield &amp; Quality'!L48&lt;'Dockage Schedule'!$C$37,'Dockage Schedule'!$M$36,'Yield &amp; Quality'!L48&lt;'Dockage Schedule'!$C$38,'Dockage Schedule'!$M$37,'Yield &amp; Quality'!L48&lt;'Dockage Schedule'!$C$39,'Dockage Schedule'!$M$38,'Yield &amp; Quality'!L48&lt;'Dockage Schedule'!$C$40,'Dockage Schedule'!$M$39,'Yield &amp; Quality'!L48&lt;'Dockage Schedule'!$C$41,'Dockage Schedule'!$M$40,'Yield &amp; Quality'!L48&lt;'Dockage Schedule'!$C$42,'Dockage Schedule'!$M$41,'Yield &amp; Quality'!L48&lt;'Dockage Schedule'!$C$43,'Dockage Schedule'!$M$42,'Yield &amp; Quality'!L48&lt;'Dockage Schedule'!$C$44,'Dockage Schedule'!$M$43,'Yield &amp; Quality'!L48&lt;'Dockage Schedule'!$C$45,'Dockage Schedule'!$M$44,'Yield &amp; Quality'!L48&lt;'Dockage Schedule'!$C$46,'Dockage Schedule'!$M$45,'Yield &amp; Quality'!L48&lt;'Dockage Schedule'!$C$47,'Dockage Schedule'!$M$46,'Yield &amp; Quality'!L48&lt;'Dockage Schedule'!$C$48,'Dockage Schedule'!$M$47,'Yield &amp; Quality'!L48&lt;'Dockage Schedule'!$C$49,'Dockage Schedule'!M78,'Yield &amp; Quality'!L48&gt;='Dockage Schedule'!$C$49,'Dockage Schedule'!$M$49)</f>
        <v>0</v>
      </c>
      <c r="H53" cm="1">
        <f t="array" ref="H53">_xlfn.IFS('Yield &amp; Quality'!M48&lt;'Dockage Schedule'!$C$29,0,'Yield &amp; Quality'!M48&lt;'Dockage Schedule'!$C$30,'Dockage Schedule'!$M$29,'Yield &amp; Quality'!M48&lt;'Dockage Schedule'!$C$31,'Dockage Schedule'!$M$30,'Yield &amp; Quality'!M48&lt;'Dockage Schedule'!$C$32,'Dockage Schedule'!$M$31,'Yield &amp; Quality'!M48&lt;'Dockage Schedule'!$C$33,'Dockage Schedule'!$M$32,'Yield &amp; Quality'!M48&lt;'Dockage Schedule'!$C$34,'Dockage Schedule'!$M$33,'Yield &amp; Quality'!M48&lt;'Dockage Schedule'!$C$35,'Dockage Schedule'!$M$34,'Yield &amp; Quality'!M48&lt;'Dockage Schedule'!$C$36,'Dockage Schedule'!$M$35,'Yield &amp; Quality'!M48&lt;'Dockage Schedule'!$C$37,'Dockage Schedule'!$M$36,'Yield &amp; Quality'!M48&lt;'Dockage Schedule'!$C$38,'Dockage Schedule'!$M$37,'Yield &amp; Quality'!M48&lt;'Dockage Schedule'!$C$39,'Dockage Schedule'!$M$38,'Yield &amp; Quality'!M48&lt;'Dockage Schedule'!$C$40,'Dockage Schedule'!$M$39,'Yield &amp; Quality'!M48&lt;'Dockage Schedule'!$C$41,'Dockage Schedule'!$M$40,'Yield &amp; Quality'!M48&lt;'Dockage Schedule'!$C$42,'Dockage Schedule'!$M$41,'Yield &amp; Quality'!M48&lt;'Dockage Schedule'!$C$43,'Dockage Schedule'!$M$42,'Yield &amp; Quality'!M48&lt;'Dockage Schedule'!$C$44,'Dockage Schedule'!$M$43,'Yield &amp; Quality'!M48&lt;'Dockage Schedule'!$C$45,'Dockage Schedule'!$M$44,'Yield &amp; Quality'!M48&lt;'Dockage Schedule'!$C$46,'Dockage Schedule'!$M$45,'Yield &amp; Quality'!M48&lt;'Dockage Schedule'!$C$47,'Dockage Schedule'!$M$46,'Yield &amp; Quality'!M48&lt;'Dockage Schedule'!$C$48,'Dockage Schedule'!$M$47,'Yield &amp; Quality'!M48&lt;'Dockage Schedule'!$C$49,'Dockage Schedule'!N78,'Yield &amp; Quality'!M48&gt;='Dockage Schedule'!$C$49,'Dockage Schedule'!$M$49)</f>
        <v>0</v>
      </c>
      <c r="I53" cm="1">
        <f t="array" ref="I53">_xlfn.IFS('Yield &amp; Quality'!N48&lt;'Dockage Schedule'!$C$29,0,'Yield &amp; Quality'!N48&lt;'Dockage Schedule'!$C$30,'Dockage Schedule'!$M$29,'Yield &amp; Quality'!N48&lt;'Dockage Schedule'!$C$31,'Dockage Schedule'!$M$30,'Yield &amp; Quality'!N48&lt;'Dockage Schedule'!$C$32,'Dockage Schedule'!$M$31,'Yield &amp; Quality'!N48&lt;'Dockage Schedule'!$C$33,'Dockage Schedule'!$M$32,'Yield &amp; Quality'!N48&lt;'Dockage Schedule'!$C$34,'Dockage Schedule'!$M$33,'Yield &amp; Quality'!N48&lt;'Dockage Schedule'!$C$35,'Dockage Schedule'!$M$34,'Yield &amp; Quality'!N48&lt;'Dockage Schedule'!$C$36,'Dockage Schedule'!$M$35,'Yield &amp; Quality'!N48&lt;'Dockage Schedule'!$C$37,'Dockage Schedule'!$M$36,'Yield &amp; Quality'!N48&lt;'Dockage Schedule'!$C$38,'Dockage Schedule'!$M$37,'Yield &amp; Quality'!N48&lt;'Dockage Schedule'!$C$39,'Dockage Schedule'!$M$38,'Yield &amp; Quality'!N48&lt;'Dockage Schedule'!$C$40,'Dockage Schedule'!$M$39,'Yield &amp; Quality'!N48&lt;'Dockage Schedule'!$C$41,'Dockage Schedule'!$M$40,'Yield &amp; Quality'!N48&lt;'Dockage Schedule'!$C$42,'Dockage Schedule'!$M$41,'Yield &amp; Quality'!N48&lt;'Dockage Schedule'!$C$43,'Dockage Schedule'!$M$42,'Yield &amp; Quality'!N48&lt;'Dockage Schedule'!$C$44,'Dockage Schedule'!$M$43,'Yield &amp; Quality'!N48&lt;'Dockage Schedule'!$C$45,'Dockage Schedule'!$M$44,'Yield &amp; Quality'!N48&lt;'Dockage Schedule'!$C$46,'Dockage Schedule'!$M$45,'Yield &amp; Quality'!N48&lt;'Dockage Schedule'!$C$47,'Dockage Schedule'!$M$46,'Yield &amp; Quality'!N48&lt;'Dockage Schedule'!$C$48,'Dockage Schedule'!$M$47,'Yield &amp; Quality'!N48&lt;'Dockage Schedule'!$C$49,'Dockage Schedule'!O78,'Yield &amp; Quality'!N48&gt;='Dockage Schedule'!$C$49,'Dockage Schedule'!$M$49)</f>
        <v>0</v>
      </c>
      <c r="J53" s="62" cm="1">
        <f t="array" ref="J53">_xlfn.IFS('Yield &amp; Quality'!O48&lt;'Dockage Schedule'!$C$29,0,'Yield &amp; Quality'!O48&lt;'Dockage Schedule'!$C$30,'Dockage Schedule'!$M$29,'Yield &amp; Quality'!O48&lt;'Dockage Schedule'!$C$31,'Dockage Schedule'!$M$30,'Yield &amp; Quality'!O48&lt;'Dockage Schedule'!$C$32,'Dockage Schedule'!$M$31,'Yield &amp; Quality'!O48&lt;'Dockage Schedule'!$C$33,'Dockage Schedule'!$M$32,'Yield &amp; Quality'!O48&lt;'Dockage Schedule'!$C$34,'Dockage Schedule'!$M$33,'Yield &amp; Quality'!O48&lt;'Dockage Schedule'!$C$35,'Dockage Schedule'!$M$34,'Yield &amp; Quality'!O48&lt;'Dockage Schedule'!$C$36,'Dockage Schedule'!$M$35,'Yield &amp; Quality'!O48&lt;'Dockage Schedule'!$C$37,'Dockage Schedule'!$M$36,'Yield &amp; Quality'!O48&lt;'Dockage Schedule'!$C$38,'Dockage Schedule'!$M$37,'Yield &amp; Quality'!O48&lt;'Dockage Schedule'!$C$39,'Dockage Schedule'!$M$38,'Yield &amp; Quality'!O48&lt;'Dockage Schedule'!$C$40,'Dockage Schedule'!$M$39,'Yield &amp; Quality'!O48&lt;'Dockage Schedule'!$C$41,'Dockage Schedule'!$M$40,'Yield &amp; Quality'!O48&lt;'Dockage Schedule'!$C$42,'Dockage Schedule'!$M$41,'Yield &amp; Quality'!O48&lt;'Dockage Schedule'!$C$43,'Dockage Schedule'!$M$42,'Yield &amp; Quality'!O48&lt;'Dockage Schedule'!$C$44,'Dockage Schedule'!$M$43,'Yield &amp; Quality'!O48&lt;'Dockage Schedule'!$C$45,'Dockage Schedule'!$M$44,'Yield &amp; Quality'!O48&lt;'Dockage Schedule'!$C$46,'Dockage Schedule'!$M$45,'Yield &amp; Quality'!O48&lt;'Dockage Schedule'!$C$47,'Dockage Schedule'!$M$46,'Yield &amp; Quality'!O48&lt;'Dockage Schedule'!$C$48,'Dockage Schedule'!$M$47,'Yield &amp; Quality'!O48&lt;'Dockage Schedule'!$C$49,'Dockage Schedule'!P78,'Yield &amp; Quality'!O48&gt;='Dockage Schedule'!$C$49,'Dockage Schedule'!$M$49)</f>
        <v>0</v>
      </c>
      <c r="L53" s="67" cm="1">
        <f t="array" ref="L53">_xlfn.IFS('Yield &amp; Quality'!Q48&gt;='Dockage Schedule'!$P$4,'Dockage Schedule'!$AA$4,'Yield &amp; Quality'!Q48&gt;='Dockage Schedule'!$P$5,'Dockage Schedule'!$AA$5,'Yield &amp; Quality'!Q48&gt;='Dockage Schedule'!$P$6,'Dockage Schedule'!$AA$6,'Yield &amp; Quality'!Q48&gt;='Dockage Schedule'!$P$7,'Dockage Schedule'!$AA$7,'Yield &amp; Quality'!Q48&gt;='Dockage Schedule'!$P$8,'Dockage Schedule'!$AA$8,'Yield &amp; Quality'!Q48&gt;='Dockage Schedule'!$P$9,'Dockage Schedule'!$AA$9,'Yield &amp; Quality'!Q48&gt;='Dockage Schedule'!$P$10,'Dockage Schedule'!$AA$10,'Yield &amp; Quality'!Q48&gt;='Dockage Schedule'!$P$11,'Dockage Schedule'!$AA$11,'Yield &amp; Quality'!Q48&gt;='Dockage Schedule'!$P$12,'Dockage Schedule'!$AA$12,'Yield &amp; Quality'!Q48&gt;='Dockage Schedule'!$P$13,'Dockage Schedule'!$AA$13,'Yield &amp; Quality'!Q48&gt;='Dockage Schedule'!$P$14,'Dockage Schedule'!$AA$14,'Yield &amp; Quality'!Q48&gt;='Dockage Schedule'!$P$15,'Dockage Schedule'!$AA$15,'Yield &amp; Quality'!Q48&gt;='Dockage Schedule'!$P$16,'Dockage Schedule'!$AA$16,'Yield &amp; Quality'!Q48&gt;='Dockage Schedule'!$P$17,'Dockage Schedule'!$AA$17,'Yield &amp; Quality'!Q48&gt;='Dockage Schedule'!$P$18,'Dockage Schedule'!$AA$18,'Yield &amp; Quality'!Q48&gt;='Dockage Schedule'!$P$19,'Dockage Schedule'!$AA$19,'Yield &amp; Quality'!Q48&gt;='Dockage Schedule'!$P$20,'Dockage Schedule'!$AA$20,'Yield &amp; Quality'!Q48&gt;='Dockage Schedule'!$P$21,'Dockage Schedule'!$AA$21,'Yield &amp; Quality'!Q48&gt;='Dockage Schedule'!$P$22,'Dockage Schedule'!$AA$22,'Yield &amp; Quality'!Q48&gt;='Dockage Schedule'!$P$23,'Dockage Schedule'!$AA$23,'Yield &amp; Quality'!Q48&gt;='Dockage Schedule'!$P$24,'Dockage Schedule'!$AA$24,'Yield &amp; Quality'!Q48&gt;='Dockage Schedule'!$P$25,'Dockage Schedule'!$AA$25,'Yield &amp; Quality'!Q48&gt;='Dockage Schedule'!$P$26,'Dockage Schedule'!$AA$26,'Yield &amp; Quality'!Q48&gt;='Dockage Schedule'!$P$27,'Dockage Schedule'!$AA$27,'Yield &amp; Quality'!Q48&lt;'Dockage Schedule'!$P$27,'Dockage Schedule'!$AA$27)+_xlfn.IFS('Yield &amp; Quality'!V48&lt;'Dockage Schedule'!$AD$4,'Dockage Schedule'!$AN$3,'Yield &amp; Quality'!V48&lt;'Dockage Schedule'!$AD$5,'Dockage Schedule'!$AN$4,'Yield &amp; Quality'!V48&lt;'Dockage Schedule'!$AD$6,'Dockage Schedule'!$AN$5,'Yield &amp; Quality'!V48&lt;'Dockage Schedule'!$AD$7,'Dockage Schedule'!$AN$6,'Yield &amp; Quality'!V48&lt;'Dockage Schedule'!$AD$8,'Dockage Schedule'!$AN$7,'Yield &amp; Quality'!V48&lt;'Dockage Schedule'!$AD$9,'Dockage Schedule'!$AN$8,'Yield &amp; Quality'!V48&lt;'Dockage Schedule'!$AD$10,'Dockage Schedule'!$AN$9,'Yield &amp; Quality'!V48&lt;'Dockage Schedule'!$AD$11,'Dockage Schedule'!$AN$10,'Yield &amp; Quality'!V48&lt;'Dockage Schedule'!$AD$12,'Dockage Schedule'!$AN$11,'Yield &amp; Quality'!V48&lt;'Dockage Schedule'!$AD$13,'Dockage Schedule'!$AN$12,'Yield &amp; Quality'!V48&lt;'Dockage Schedule'!$AD$14,'Dockage Schedule'!$AN$13,'Yield &amp; Quality'!V48&lt;'Dockage Schedule'!$AD$15,'Dockage Schedule'!$AN$14,'Yield &amp; Quality'!V48&lt;'Dockage Schedule'!$AD$16,'Dockage Schedule'!$AN$15,'Yield &amp; Quality'!V48&lt;'Dockage Schedule'!$AD$17,'Dockage Schedule'!$AN$16,'Yield &amp; Quality'!V48&lt;'Dockage Schedule'!$AD$18,'Dockage Schedule'!$AN$17,'Yield &amp; Quality'!V48&lt;'Dockage Schedule'!$AD$19,'Dockage Schedule'!$AN$18,'Yield &amp; Quality'!V48&lt;'Dockage Schedule'!$AD$20,'Dockage Schedule'!$AN$19,'Yield &amp; Quality'!V48&lt;'Dockage Schedule'!$AD$21,'Dockage Schedule'!$AN$20,'Yield &amp; Quality'!V48&lt;'Dockage Schedule'!$AD$21,'Dockage Schedule'!$AN$22,'Yield &amp; Quality'!V48&lt;'Dockage Schedule'!$AD$22,'Dockage Schedule'!$AN$23,'Yield &amp; Quality'!V48&lt;'Dockage Schedule'!$AD$24,'Dockage Schedule'!$AN$24,'Yield &amp; Quality'!V48&lt;'Dockage Schedule'!$AD$25,'Dockage Schedule'!$AN$24,'Yield &amp; Quality'!V48&gt;='Dockage Schedule'!$AD$25,-500)-_xlfn.IFS('Yield &amp; Quality'!L48&lt;'Dockage Schedule'!$C$4,0,'Yield &amp; Quality'!L48&lt;'Dockage Schedule'!$C$5,'Dockage Schedule'!$M$4,'Yield &amp; Quality'!L48&lt;'Dockage Schedule'!$C$6,'Dockage Schedule'!$M$5,'Yield &amp; Quality'!L48&lt;'Dockage Schedule'!$C$6,'Dockage Schedule'!$M$7,'Yield &amp; Quality'!L48&lt;'Dockage Schedule'!$C$7,'Dockage Schedule'!$M$8,'Yield &amp; Quality'!L48&lt;'Dockage Schedule'!$C$8,'Dockage Schedule'!$M$9,'Yield &amp; Quality'!L48&lt;'Dockage Schedule'!$C$10,'Dockage Schedule'!$M$9,'Yield &amp; Quality'!L48&lt;'Dockage Schedule'!$C$10,'Dockage Schedule'!$M$11,'Yield &amp; Quality'!L48&lt;'Dockage Schedule'!$C$12,'Dockage Schedule'!$M$11,'Yield &amp; Quality'!L48&lt;'Dockage Schedule'!$C$13,'Dockage Schedule'!$M$12,'Yield &amp; Quality'!L48&lt;'Dockage Schedule'!$C$14,'Dockage Schedule'!$M$13,'Yield &amp; Quality'!L48&lt;'Dockage Schedule'!$C$15,'Dockage Schedule'!$M$14,'Yield &amp; Quality'!L48&lt;'Dockage Schedule'!$C$16,'Dockage Schedule'!$M$15,'Yield &amp; Quality'!L48&lt;'Dockage Schedule'!$C$17,'Dockage Schedule'!$M$16,'Yield &amp; Quality'!L48&lt;'Dockage Schedule'!$C$18,'Dockage Schedule'!$M$17,'Yield &amp; Quality'!L48&lt;'Dockage Schedule'!$C$19,'Dockage Schedule'!$M$18,'Yield &amp; Quality'!L48&lt;'Dockage Schedule'!$C$20,'Dockage Schedule'!$M$19,'Yield &amp; Quality'!L48&lt;'Dockage Schedule'!$C$21,'Dockage Schedule'!$M$20,'Yield &amp; Quality'!L48&lt;'Dockage Schedule'!$C$22,'Dockage Schedule'!$M$21,'Yield &amp; Quality'!L48&lt;'Dockage Schedule'!$C$23,'Dockage Schedule'!$M$22,'Yield &amp; Quality'!L48&lt;'Dockage Schedule'!$C$24,'Dockage Schedule'!$M$23,'Yield &amp; Quality'!L48&gt;='Dockage Schedule'!C54,'Dockage Schedule'!M54)</f>
        <v>-1.05</v>
      </c>
      <c r="M53" s="29" cm="1">
        <f t="array" ref="M53">_xlfn.IFS('Yield &amp; Quality'!R48&gt;='Dockage Schedule'!$P$4,'Dockage Schedule'!$AA$4,'Yield &amp; Quality'!R48&gt;='Dockage Schedule'!$P$5,'Dockage Schedule'!$AA$5,'Yield &amp; Quality'!R48&gt;='Dockage Schedule'!$P$6,'Dockage Schedule'!$AA$6,'Yield &amp; Quality'!R48&gt;='Dockage Schedule'!$P$7,'Dockage Schedule'!$AA$7,'Yield &amp; Quality'!R48&gt;='Dockage Schedule'!$P$8,'Dockage Schedule'!$AA$8,'Yield &amp; Quality'!R48&gt;='Dockage Schedule'!$P$9,'Dockage Schedule'!$AA$9,'Yield &amp; Quality'!R48&gt;='Dockage Schedule'!$P$10,'Dockage Schedule'!$AA$10,'Yield &amp; Quality'!R48&gt;='Dockage Schedule'!$P$11,'Dockage Schedule'!$AA$11,'Yield &amp; Quality'!R48&gt;='Dockage Schedule'!$P$12,'Dockage Schedule'!$AA$12,'Yield &amp; Quality'!R48&gt;='Dockage Schedule'!$P$13,'Dockage Schedule'!$AA$13,'Yield &amp; Quality'!R48&gt;='Dockage Schedule'!$P$14,'Dockage Schedule'!$AA$14,'Yield &amp; Quality'!R48&gt;='Dockage Schedule'!$P$15,'Dockage Schedule'!$AA$15,'Yield &amp; Quality'!R48&gt;='Dockage Schedule'!$P$16,'Dockage Schedule'!$AA$16,'Yield &amp; Quality'!R48&gt;='Dockage Schedule'!$P$17,'Dockage Schedule'!$AA$17,'Yield &amp; Quality'!R48&gt;='Dockage Schedule'!$P$18,'Dockage Schedule'!$AA$18,'Yield &amp; Quality'!R48&gt;='Dockage Schedule'!$P$19,'Dockage Schedule'!$AA$19,'Yield &amp; Quality'!R48&gt;='Dockage Schedule'!$P$20,'Dockage Schedule'!$AA$20,'Yield &amp; Quality'!R48&gt;='Dockage Schedule'!$P$21,'Dockage Schedule'!$AA$21,'Yield &amp; Quality'!R48&gt;='Dockage Schedule'!$P$22,'Dockage Schedule'!$AA$22,'Yield &amp; Quality'!R48&gt;='Dockage Schedule'!$P$23,'Dockage Schedule'!$AA$23,'Yield &amp; Quality'!R48&gt;='Dockage Schedule'!$P$24,'Dockage Schedule'!$AA$24,'Yield &amp; Quality'!R48&gt;='Dockage Schedule'!$P$25,'Dockage Schedule'!$AA$25,'Yield &amp; Quality'!R48&gt;='Dockage Schedule'!$P$26,'Dockage Schedule'!$AA$26,'Yield &amp; Quality'!R48&gt;='Dockage Schedule'!$P$27,'Dockage Schedule'!$AA$27,'Yield &amp; Quality'!R48&lt;'Dockage Schedule'!$P$27,'Dockage Schedule'!$AA$27)+_xlfn.IFS('Yield &amp; Quality'!W48&lt;'Dockage Schedule'!$AD$4,'Dockage Schedule'!$AN$3,'Yield &amp; Quality'!W48&lt;'Dockage Schedule'!$AD$5,'Dockage Schedule'!$AN$4,'Yield &amp; Quality'!W48&lt;'Dockage Schedule'!$AD$6,'Dockage Schedule'!$AN$5,'Yield &amp; Quality'!W48&lt;'Dockage Schedule'!$AD$7,'Dockage Schedule'!$AN$6,'Yield &amp; Quality'!W48&lt;'Dockage Schedule'!$AD$8,'Dockage Schedule'!$AN$7,'Yield &amp; Quality'!W48&lt;'Dockage Schedule'!$AD$9,'Dockage Schedule'!$AN$8,'Yield &amp; Quality'!W48&lt;'Dockage Schedule'!$AD$10,'Dockage Schedule'!$AN$9,'Yield &amp; Quality'!W48&lt;'Dockage Schedule'!$AD$11,'Dockage Schedule'!$AN$10,'Yield &amp; Quality'!W48&lt;'Dockage Schedule'!$AD$12,'Dockage Schedule'!$AN$11,'Yield &amp; Quality'!W48&lt;'Dockage Schedule'!$AD$13,'Dockage Schedule'!$AN$12,'Yield &amp; Quality'!W48&lt;'Dockage Schedule'!$AD$14,'Dockage Schedule'!$AN$13,'Yield &amp; Quality'!W48&lt;'Dockage Schedule'!$AD$15,'Dockage Schedule'!$AN$14,'Yield &amp; Quality'!W48&lt;'Dockage Schedule'!$AD$16,'Dockage Schedule'!$AN$15,'Yield &amp; Quality'!W48&lt;'Dockage Schedule'!$AD$17,'Dockage Schedule'!$AN$16,'Yield &amp; Quality'!W48&lt;'Dockage Schedule'!$AD$18,'Dockage Schedule'!$AN$17,'Yield &amp; Quality'!W48&lt;'Dockage Schedule'!$AD$19,'Dockage Schedule'!$AN$18,'Yield &amp; Quality'!W48&lt;'Dockage Schedule'!$AD$20,'Dockage Schedule'!$AN$19,'Yield &amp; Quality'!W48&lt;'Dockage Schedule'!$AD$21,'Dockage Schedule'!$AN$20,'Yield &amp; Quality'!W48&lt;'Dockage Schedule'!$AD$21,'Dockage Schedule'!$AN$22,'Yield &amp; Quality'!W48&lt;'Dockage Schedule'!$AD$22,'Dockage Schedule'!$AN$23,'Yield &amp; Quality'!W48&lt;'Dockage Schedule'!$AD$24,'Dockage Schedule'!$AN$24,'Yield &amp; Quality'!W48&lt;'Dockage Schedule'!$AD$25,'Dockage Schedule'!$AN$24,'Yield &amp; Quality'!W48&gt;='Dockage Schedule'!$AD$25,-500)-_xlfn.IFS('Yield &amp; Quality'!M48&lt;'Dockage Schedule'!$C$4,0,'Yield &amp; Quality'!M48&lt;'Dockage Schedule'!$C$5,'Dockage Schedule'!$M$4,'Yield &amp; Quality'!M48&lt;'Dockage Schedule'!$C$6,'Dockage Schedule'!$M$5,'Yield &amp; Quality'!M48&lt;'Dockage Schedule'!$C$6,'Dockage Schedule'!$M$7,'Yield &amp; Quality'!M48&lt;'Dockage Schedule'!$C$7,'Dockage Schedule'!$M$8,'Yield &amp; Quality'!M48&lt;'Dockage Schedule'!$C$8,'Dockage Schedule'!$M$9,'Yield &amp; Quality'!M48&lt;'Dockage Schedule'!$C$10,'Dockage Schedule'!$M$9,'Yield &amp; Quality'!M48&lt;'Dockage Schedule'!$C$10,'Dockage Schedule'!$M$11,'Yield &amp; Quality'!M48&lt;'Dockage Schedule'!$C$12,'Dockage Schedule'!$M$11,'Yield &amp; Quality'!M48&lt;'Dockage Schedule'!$C$13,'Dockage Schedule'!$M$12,'Yield &amp; Quality'!M48&lt;'Dockage Schedule'!$C$14,'Dockage Schedule'!$M$13,'Yield &amp; Quality'!M48&lt;'Dockage Schedule'!$C$15,'Dockage Schedule'!$M$14,'Yield &amp; Quality'!M48&lt;'Dockage Schedule'!$C$16,'Dockage Schedule'!$M$15,'Yield &amp; Quality'!M48&lt;'Dockage Schedule'!$C$17,'Dockage Schedule'!$M$16,'Yield &amp; Quality'!M48&lt;'Dockage Schedule'!$C$18,'Dockage Schedule'!$M$17,'Yield &amp; Quality'!M48&lt;'Dockage Schedule'!$C$19,'Dockage Schedule'!$M$18,'Yield &amp; Quality'!M48&lt;'Dockage Schedule'!$C$20,'Dockage Schedule'!$M$19,'Yield &amp; Quality'!M48&lt;'Dockage Schedule'!$C$21,'Dockage Schedule'!$M$20,'Yield &amp; Quality'!M48&lt;'Dockage Schedule'!$C$22,'Dockage Schedule'!$M$21,'Yield &amp; Quality'!M48&lt;'Dockage Schedule'!$C$23,'Dockage Schedule'!$M$22,'Yield &amp; Quality'!M48&lt;'Dockage Schedule'!$C$24,'Dockage Schedule'!$M$23,'Yield &amp; Quality'!M48&gt;='Dockage Schedule'!D54,'Dockage Schedule'!N54)</f>
        <v>-0.06</v>
      </c>
      <c r="N53" s="29" cm="1">
        <f t="array" ref="N53">_xlfn.IFS('Yield &amp; Quality'!S48&gt;='Dockage Schedule'!$P$4,'Dockage Schedule'!$AA$4,'Yield &amp; Quality'!S48&gt;='Dockage Schedule'!$P$5,'Dockage Schedule'!$AA$5,'Yield &amp; Quality'!S48&gt;='Dockage Schedule'!$P$6,'Dockage Schedule'!$AA$6,'Yield &amp; Quality'!S48&gt;='Dockage Schedule'!$P$7,'Dockage Schedule'!$AA$7,'Yield &amp; Quality'!S48&gt;='Dockage Schedule'!$P$8,'Dockage Schedule'!$AA$8,'Yield &amp; Quality'!S48&gt;='Dockage Schedule'!$P$9,'Dockage Schedule'!$AA$9,'Yield &amp; Quality'!S48&gt;='Dockage Schedule'!$P$10,'Dockage Schedule'!$AA$10,'Yield &amp; Quality'!S48&gt;='Dockage Schedule'!$P$11,'Dockage Schedule'!$AA$11,'Yield &amp; Quality'!S48&gt;='Dockage Schedule'!$P$12,'Dockage Schedule'!$AA$12,'Yield &amp; Quality'!S48&gt;='Dockage Schedule'!$P$13,'Dockage Schedule'!$AA$13,'Yield &amp; Quality'!S48&gt;='Dockage Schedule'!$P$14,'Dockage Schedule'!$AA$14,'Yield &amp; Quality'!S48&gt;='Dockage Schedule'!$P$15,'Dockage Schedule'!$AA$15,'Yield &amp; Quality'!S48&gt;='Dockage Schedule'!$P$16,'Dockage Schedule'!$AA$16,'Yield &amp; Quality'!S48&gt;='Dockage Schedule'!$P$17,'Dockage Schedule'!$AA$17,'Yield &amp; Quality'!S48&gt;='Dockage Schedule'!$P$18,'Dockage Schedule'!$AA$18,'Yield &amp; Quality'!S48&gt;='Dockage Schedule'!$P$19,'Dockage Schedule'!$AA$19,'Yield &amp; Quality'!S48&gt;='Dockage Schedule'!$P$20,'Dockage Schedule'!$AA$20,'Yield &amp; Quality'!S48&gt;='Dockage Schedule'!$P$21,'Dockage Schedule'!$AA$21,'Yield &amp; Quality'!S48&gt;='Dockage Schedule'!$P$22,'Dockage Schedule'!$AA$22,'Yield &amp; Quality'!S48&gt;='Dockage Schedule'!$P$23,'Dockage Schedule'!$AA$23,'Yield &amp; Quality'!S48&gt;='Dockage Schedule'!$P$24,'Dockage Schedule'!$AA$24,'Yield &amp; Quality'!S48&gt;='Dockage Schedule'!$P$25,'Dockage Schedule'!$AA$25,'Yield &amp; Quality'!S48&gt;='Dockage Schedule'!$P$26,'Dockage Schedule'!$AA$26,'Yield &amp; Quality'!S48&gt;='Dockage Schedule'!$P$27,'Dockage Schedule'!$AA$27,'Yield &amp; Quality'!S48&lt;'Dockage Schedule'!$P$27,'Dockage Schedule'!$AA$27)+_xlfn.IFS('Yield &amp; Quality'!X48&lt;'Dockage Schedule'!$AD$4,'Dockage Schedule'!$AN$3,'Yield &amp; Quality'!X48&lt;'Dockage Schedule'!$AD$5,'Dockage Schedule'!$AN$4,'Yield &amp; Quality'!X48&lt;'Dockage Schedule'!$AD$6,'Dockage Schedule'!$AN$5,'Yield &amp; Quality'!X48&lt;'Dockage Schedule'!$AD$7,'Dockage Schedule'!$AN$6,'Yield &amp; Quality'!X48&lt;'Dockage Schedule'!$AD$8,'Dockage Schedule'!$AN$7,'Yield &amp; Quality'!X48&lt;'Dockage Schedule'!$AD$9,'Dockage Schedule'!$AN$8,'Yield &amp; Quality'!X48&lt;'Dockage Schedule'!$AD$10,'Dockage Schedule'!$AN$9,'Yield &amp; Quality'!X48&lt;'Dockage Schedule'!$AD$11,'Dockage Schedule'!$AN$10,'Yield &amp; Quality'!X48&lt;'Dockage Schedule'!$AD$12,'Dockage Schedule'!$AN$11,'Yield &amp; Quality'!X48&lt;'Dockage Schedule'!$AD$13,'Dockage Schedule'!$AN$12,'Yield &amp; Quality'!X48&lt;'Dockage Schedule'!$AD$14,'Dockage Schedule'!$AN$13,'Yield &amp; Quality'!X48&lt;'Dockage Schedule'!$AD$15,'Dockage Schedule'!$AN$14,'Yield &amp; Quality'!X48&lt;'Dockage Schedule'!$AD$16,'Dockage Schedule'!$AN$15,'Yield &amp; Quality'!X48&lt;'Dockage Schedule'!$AD$17,'Dockage Schedule'!$AN$16,'Yield &amp; Quality'!X48&lt;'Dockage Schedule'!$AD$18,'Dockage Schedule'!$AN$17,'Yield &amp; Quality'!X48&lt;'Dockage Schedule'!$AD$19,'Dockage Schedule'!$AN$18,'Yield &amp; Quality'!X48&lt;'Dockage Schedule'!$AD$20,'Dockage Schedule'!$AN$19,'Yield &amp; Quality'!X48&lt;'Dockage Schedule'!$AD$21,'Dockage Schedule'!$AN$20,'Yield &amp; Quality'!X48&lt;'Dockage Schedule'!$AD$21,'Dockage Schedule'!$AN$22,'Yield &amp; Quality'!X48&lt;'Dockage Schedule'!$AD$22,'Dockage Schedule'!$AN$23,'Yield &amp; Quality'!X48&lt;'Dockage Schedule'!$AD$24,'Dockage Schedule'!$AN$24,'Yield &amp; Quality'!X48&lt;'Dockage Schedule'!$AD$25,'Dockage Schedule'!$AN$24,'Yield &amp; Quality'!X48&gt;='Dockage Schedule'!$AD$25,-500)-_xlfn.IFS('Yield &amp; Quality'!N48&lt;'Dockage Schedule'!$C$4,0,'Yield &amp; Quality'!N48&lt;'Dockage Schedule'!$C$5,'Dockage Schedule'!$M$4,'Yield &amp; Quality'!N48&lt;'Dockage Schedule'!$C$6,'Dockage Schedule'!$M$5,'Yield &amp; Quality'!N48&lt;'Dockage Schedule'!$C$6,'Dockage Schedule'!$M$7,'Yield &amp; Quality'!N48&lt;'Dockage Schedule'!$C$7,'Dockage Schedule'!$M$8,'Yield &amp; Quality'!N48&lt;'Dockage Schedule'!$C$8,'Dockage Schedule'!$M$9,'Yield &amp; Quality'!N48&lt;'Dockage Schedule'!$C$10,'Dockage Schedule'!$M$9,'Yield &amp; Quality'!N48&lt;'Dockage Schedule'!$C$10,'Dockage Schedule'!$M$11,'Yield &amp; Quality'!N48&lt;'Dockage Schedule'!$C$12,'Dockage Schedule'!$M$11,'Yield &amp; Quality'!N48&lt;'Dockage Schedule'!$C$13,'Dockage Schedule'!$M$12,'Yield &amp; Quality'!N48&lt;'Dockage Schedule'!$C$14,'Dockage Schedule'!$M$13,'Yield &amp; Quality'!N48&lt;'Dockage Schedule'!$C$15,'Dockage Schedule'!$M$14,'Yield &amp; Quality'!N48&lt;'Dockage Schedule'!$C$16,'Dockage Schedule'!$M$15,'Yield &amp; Quality'!N48&lt;'Dockage Schedule'!$C$17,'Dockage Schedule'!$M$16,'Yield &amp; Quality'!N48&lt;'Dockage Schedule'!$C$18,'Dockage Schedule'!$M$17,'Yield &amp; Quality'!N48&lt;'Dockage Schedule'!$C$19,'Dockage Schedule'!$M$18,'Yield &amp; Quality'!N48&lt;'Dockage Schedule'!$C$20,'Dockage Schedule'!$M$19,'Yield &amp; Quality'!N48&lt;'Dockage Schedule'!$C$21,'Dockage Schedule'!$M$20,'Yield &amp; Quality'!N48&lt;'Dockage Schedule'!$C$22,'Dockage Schedule'!$M$21,'Yield &amp; Quality'!N48&lt;'Dockage Schedule'!$C$23,'Dockage Schedule'!$M$22,'Yield &amp; Quality'!N48&lt;'Dockage Schedule'!$C$24,'Dockage Schedule'!$M$23,'Yield &amp; Quality'!N48&gt;='Dockage Schedule'!E54,'Dockage Schedule'!O54)</f>
        <v>-0.14000000000000001</v>
      </c>
      <c r="O53" s="68" cm="1">
        <f t="array" ref="O53">_xlfn.IFS('Yield &amp; Quality'!T48&gt;='Dockage Schedule'!$P$4,'Dockage Schedule'!$AA$4,'Yield &amp; Quality'!T48&gt;='Dockage Schedule'!$P$5,'Dockage Schedule'!$AA$5,'Yield &amp; Quality'!T48&gt;='Dockage Schedule'!$P$6,'Dockage Schedule'!$AA$6,'Yield &amp; Quality'!T48&gt;='Dockage Schedule'!$P$7,'Dockage Schedule'!$AA$7,'Yield &amp; Quality'!T48&gt;='Dockage Schedule'!$P$8,'Dockage Schedule'!$AA$8,'Yield &amp; Quality'!T48&gt;='Dockage Schedule'!$P$9,'Dockage Schedule'!$AA$9,'Yield &amp; Quality'!T48&gt;='Dockage Schedule'!$P$10,'Dockage Schedule'!$AA$10,'Yield &amp; Quality'!T48&gt;='Dockage Schedule'!$P$11,'Dockage Schedule'!$AA$11,'Yield &amp; Quality'!T48&gt;='Dockage Schedule'!$P$12,'Dockage Schedule'!$AA$12,'Yield &amp; Quality'!T48&gt;='Dockage Schedule'!$P$13,'Dockage Schedule'!$AA$13,'Yield &amp; Quality'!T48&gt;='Dockage Schedule'!$P$14,'Dockage Schedule'!$AA$14,'Yield &amp; Quality'!T48&gt;='Dockage Schedule'!$P$15,'Dockage Schedule'!$AA$15,'Yield &amp; Quality'!T48&gt;='Dockage Schedule'!$P$16,'Dockage Schedule'!$AA$16,'Yield &amp; Quality'!T48&gt;='Dockage Schedule'!$P$17,'Dockage Schedule'!$AA$17,'Yield &amp; Quality'!T48&gt;='Dockage Schedule'!$P$18,'Dockage Schedule'!$AA$18,'Yield &amp; Quality'!T48&gt;='Dockage Schedule'!$P$19,'Dockage Schedule'!$AA$19,'Yield &amp; Quality'!T48&gt;='Dockage Schedule'!$P$20,'Dockage Schedule'!$AA$20,'Yield &amp; Quality'!T48&gt;='Dockage Schedule'!$P$21,'Dockage Schedule'!$AA$21,'Yield &amp; Quality'!T48&gt;='Dockage Schedule'!$P$22,'Dockage Schedule'!$AA$22,'Yield &amp; Quality'!T48&gt;='Dockage Schedule'!$P$23,'Dockage Schedule'!$AA$23,'Yield &amp; Quality'!T48&gt;='Dockage Schedule'!$P$24,'Dockage Schedule'!$AA$24,'Yield &amp; Quality'!T48&gt;='Dockage Schedule'!$P$25,'Dockage Schedule'!$AA$25,'Yield &amp; Quality'!T48&gt;='Dockage Schedule'!$P$26,'Dockage Schedule'!$AA$26,'Yield &amp; Quality'!T48&gt;='Dockage Schedule'!$P$27,'Dockage Schedule'!$AA$27,'Yield &amp; Quality'!T48&lt;'Dockage Schedule'!$P$27,'Dockage Schedule'!$AA$27)+_xlfn.IFS('Yield &amp; Quality'!Y48&lt;'Dockage Schedule'!$AD$4,'Dockage Schedule'!$AN$3,'Yield &amp; Quality'!Y48&lt;'Dockage Schedule'!$AD$5,'Dockage Schedule'!$AN$4,'Yield &amp; Quality'!Y48&lt;'Dockage Schedule'!$AD$6,'Dockage Schedule'!$AN$5,'Yield &amp; Quality'!Y48&lt;'Dockage Schedule'!$AD$7,'Dockage Schedule'!$AN$6,'Yield &amp; Quality'!Y48&lt;'Dockage Schedule'!$AD$8,'Dockage Schedule'!$AN$7,'Yield &amp; Quality'!Y48&lt;'Dockage Schedule'!$AD$9,'Dockage Schedule'!$AN$8,'Yield &amp; Quality'!Y48&lt;'Dockage Schedule'!$AD$10,'Dockage Schedule'!$AN$9,'Yield &amp; Quality'!Y48&lt;'Dockage Schedule'!$AD$11,'Dockage Schedule'!$AN$10,'Yield &amp; Quality'!Y48&lt;'Dockage Schedule'!$AD$12,'Dockage Schedule'!$AN$11,'Yield &amp; Quality'!Y48&lt;'Dockage Schedule'!$AD$13,'Dockage Schedule'!$AN$12,'Yield &amp; Quality'!Y48&lt;'Dockage Schedule'!$AD$14,'Dockage Schedule'!$AN$13,'Yield &amp; Quality'!Y48&lt;'Dockage Schedule'!$AD$15,'Dockage Schedule'!$AN$14,'Yield &amp; Quality'!Y48&lt;'Dockage Schedule'!$AD$16,'Dockage Schedule'!$AN$15,'Yield &amp; Quality'!Y48&lt;'Dockage Schedule'!$AD$17,'Dockage Schedule'!$AN$16,'Yield &amp; Quality'!Y48&lt;'Dockage Schedule'!$AD$18,'Dockage Schedule'!$AN$17,'Yield &amp; Quality'!Y48&lt;'Dockage Schedule'!$AD$19,'Dockage Schedule'!$AN$18,'Yield &amp; Quality'!Y48&lt;'Dockage Schedule'!$AD$20,'Dockage Schedule'!$AN$19,'Yield &amp; Quality'!Y48&lt;'Dockage Schedule'!$AD$21,'Dockage Schedule'!$AN$20,'Yield &amp; Quality'!Y48&lt;'Dockage Schedule'!$AD$21,'Dockage Schedule'!$AN$22,'Yield &amp; Quality'!Y48&lt;'Dockage Schedule'!$AD$22,'Dockage Schedule'!$AN$23,'Yield &amp; Quality'!Y48&lt;'Dockage Schedule'!$AD$24,'Dockage Schedule'!$AN$24,'Yield &amp; Quality'!Y48&lt;'Dockage Schedule'!$AD$25,'Dockage Schedule'!$AN$24,'Yield &amp; Quality'!Y48&gt;='Dockage Schedule'!$AD$25,-500)-_xlfn.IFS('Yield &amp; Quality'!O48&lt;'Dockage Schedule'!$C$4,0,'Yield &amp; Quality'!O48&lt;'Dockage Schedule'!$C$5,'Dockage Schedule'!$M$4,'Yield &amp; Quality'!O48&lt;'Dockage Schedule'!$C$6,'Dockage Schedule'!$M$5,'Yield &amp; Quality'!O48&lt;'Dockage Schedule'!$C$6,'Dockage Schedule'!$M$7,'Yield &amp; Quality'!O48&lt;'Dockage Schedule'!$C$7,'Dockage Schedule'!$M$8,'Yield &amp; Quality'!O48&lt;'Dockage Schedule'!$C$8,'Dockage Schedule'!$M$9,'Yield &amp; Quality'!O48&lt;'Dockage Schedule'!$C$10,'Dockage Schedule'!$M$9,'Yield &amp; Quality'!O48&lt;'Dockage Schedule'!$C$10,'Dockage Schedule'!$M$11,'Yield &amp; Quality'!O48&lt;'Dockage Schedule'!$C$12,'Dockage Schedule'!$M$11,'Yield &amp; Quality'!O48&lt;'Dockage Schedule'!$C$13,'Dockage Schedule'!$M$12,'Yield &amp; Quality'!O48&lt;'Dockage Schedule'!$C$14,'Dockage Schedule'!$M$13,'Yield &amp; Quality'!O48&lt;'Dockage Schedule'!$C$15,'Dockage Schedule'!$M$14,'Yield &amp; Quality'!O48&lt;'Dockage Schedule'!$C$16,'Dockage Schedule'!$M$15,'Yield &amp; Quality'!O48&lt;'Dockage Schedule'!$C$17,'Dockage Schedule'!$M$16,'Yield &amp; Quality'!O48&lt;'Dockage Schedule'!$C$18,'Dockage Schedule'!$M$17,'Yield &amp; Quality'!O48&lt;'Dockage Schedule'!$C$19,'Dockage Schedule'!$M$18,'Yield &amp; Quality'!O48&lt;'Dockage Schedule'!$C$20,'Dockage Schedule'!$M$19,'Yield &amp; Quality'!O48&lt;'Dockage Schedule'!$C$21,'Dockage Schedule'!$M$20,'Yield &amp; Quality'!O48&lt;'Dockage Schedule'!$C$22,'Dockage Schedule'!$M$21,'Yield &amp; Quality'!O48&lt;'Dockage Schedule'!$C$23,'Dockage Schedule'!$M$22,'Yield &amp; Quality'!O48&lt;'Dockage Schedule'!$C$24,'Dockage Schedule'!$M$23,'Yield &amp; Quality'!O48&gt;='Dockage Schedule'!F54,'Dockage Schedule'!P54)</f>
        <v>-0.06</v>
      </c>
      <c r="Q53" s="66">
        <f>(('Yield &amp; Quality'!G48*((100-'Partial Returns'!G53)/100))*($C$3+L53))+($C$4*'Yield &amp; Quality'!AA48)</f>
        <v>545.51591106576734</v>
      </c>
      <c r="R53" s="7">
        <f>(('Yield &amp; Quality'!H48*((100-'Partial Returns'!H53)/100))*($C$3+M53))+($C$4*'Yield &amp; Quality'!AB48)</f>
        <v>941.67041598407354</v>
      </c>
      <c r="S53" s="7">
        <f>(('Yield &amp; Quality'!I48*((100-'Partial Returns'!I53)/100))*($C$3+N53))+($C$4*'Yield &amp; Quality'!AC48)</f>
        <v>1065.6776427600762</v>
      </c>
      <c r="T53" s="8">
        <f>(('Yield &amp; Quality'!J48*((100-'Partial Returns'!J53)/100))*($C$3+O53))+($C$4*'Yield &amp; Quality'!AD48)</f>
        <v>828.6144024365899</v>
      </c>
      <c r="U53" s="5"/>
      <c r="V53" s="66" cm="1">
        <f t="array" ref="V53">_xlfn.IFS('Yield &amp; Quality'!B48='Treatment Costs'!$A$3,'Treatment Costs'!$K$3,'Yield &amp; Quality'!B48='Treatment Costs'!$A$4,'Treatment Costs'!$K$4,'Yield &amp; Quality'!B48='Treatment Costs'!$A$5,'Treatment Costs'!$K$5,'Yield &amp; Quality'!B48='Treatment Costs'!$A$6,'Treatment Costs'!$K$6,'Yield &amp; Quality'!B48='Treatment Costs'!$A$7,'Treatment Costs'!$K$7,'Yield &amp; Quality'!B48='Treatment Costs'!$A$8,'Treatment Costs'!$K$8,'Yield &amp; Quality'!B48='Treatment Costs'!$A$9,'Treatment Costs'!$K$9,'Yield &amp; Quality'!B48='Treatment Costs'!$A$10,'Treatment Costs'!$K$10,'Yield &amp; Quality'!B48='Treatment Costs'!$A$11,'Treatment Costs'!$K$11,'Yield &amp; Quality'!B48='Treatment Costs'!$A$12,'Treatment Costs'!$K$12,'Yield &amp; Quality'!B48='Treatment Costs'!$A$13,'Treatment Costs'!$K$13,'Yield &amp; Quality'!B48='Treatment Costs'!$A$14,'Treatment Costs'!$K$14,'Yield &amp; Quality'!B48='Treatment Costs'!$A$15,'Treatment Costs'!$K$15,'Yield &amp; Quality'!B48='Treatment Costs'!$A$16,'Treatment Costs'!$K$16)</f>
        <v>96.717857142857142</v>
      </c>
      <c r="W53" s="7" cm="1">
        <f t="array" ref="W53">_xlfn.IFS('Yield &amp; Quality'!C48='Treatment Costs'!$A$3,'Treatment Costs'!$W$3,'Yield &amp; Quality'!C48='Treatment Costs'!$A$4,'Treatment Costs'!$W$4,'Yield &amp; Quality'!C48='Treatment Costs'!$A$5,'Treatment Costs'!$W$5,'Yield &amp; Quality'!C48='Treatment Costs'!$A$6,'Treatment Costs'!$W$6,'Yield &amp; Quality'!C48='Treatment Costs'!$A$7,'Treatment Costs'!$W$7,'Yield &amp; Quality'!C48='Treatment Costs'!$A$8,'Treatment Costs'!$W$8,'Yield &amp; Quality'!C48='Treatment Costs'!$A$9,'Treatment Costs'!$W$9,'Yield &amp; Quality'!C48='Treatment Costs'!$A$10,'Treatment Costs'!$W$10,'Yield &amp; Quality'!C48='Treatment Costs'!$A$11,'Treatment Costs'!$W$11,'Yield &amp; Quality'!C48='Treatment Costs'!$A$12,'Treatment Costs'!$W$12,'Yield &amp; Quality'!C48='Treatment Costs'!$A$13,'Treatment Costs'!$W$13,'Yield &amp; Quality'!C48='Treatment Costs'!$A$14,'Treatment Costs'!$W$14,'Yield &amp; Quality'!C48='Treatment Costs'!$A$15,'Treatment Costs'!$W$15,'Yield &amp; Quality'!C48='Treatment Costs'!$A$16,'Treatment Costs'!$W$16)</f>
        <v>110.26785714285714</v>
      </c>
      <c r="X53" s="7" cm="1">
        <f t="array" ref="X53">_xlfn.IFS('Yield &amp; Quality'!D48='Treatment Costs'!$A$3,'Treatment Costs'!$K$3,'Yield &amp; Quality'!D48='Treatment Costs'!$A$4,'Treatment Costs'!$K$4,'Yield &amp; Quality'!D48='Treatment Costs'!$A$5,'Treatment Costs'!$K$5,'Yield &amp; Quality'!D48='Treatment Costs'!$A$6,'Treatment Costs'!$K$6,'Yield &amp; Quality'!D48='Treatment Costs'!$A$7,'Treatment Costs'!$K$7,'Yield &amp; Quality'!D48='Treatment Costs'!$A$8,'Treatment Costs'!$K$8,'Yield &amp; Quality'!D48='Treatment Costs'!$A$9,'Treatment Costs'!$K$9,'Yield &amp; Quality'!D48='Treatment Costs'!$A$10,'Treatment Costs'!$K$10,'Yield &amp; Quality'!D48='Treatment Costs'!$A$11,'Treatment Costs'!$K$11,'Yield &amp; Quality'!D48='Treatment Costs'!$A$12,'Treatment Costs'!$K$12,'Yield &amp; Quality'!D48='Treatment Costs'!$A$13,'Treatment Costs'!$K$13,'Yield &amp; Quality'!D48='Treatment Costs'!$A$14,'Treatment Costs'!$K$14,'Yield &amp; Quality'!D48='Treatment Costs'!$A$15,'Treatment Costs'!$K$15,'Yield &amp; Quality'!D48='Treatment Costs'!$A$16,'Treatment Costs'!$K$16)</f>
        <v>114.01785714285714</v>
      </c>
      <c r="Y53" s="8" cm="1">
        <f t="array" ref="Y53">_xlfn.IFS('Yield &amp; Quality'!E48='Treatment Costs'!$A$3,'Treatment Costs'!$W$3,'Yield &amp; Quality'!E48='Treatment Costs'!$A$4,'Treatment Costs'!$W$4,'Yield &amp; Quality'!E48='Treatment Costs'!$A$5,'Treatment Costs'!$W$5,'Yield &amp; Quality'!E48='Treatment Costs'!$A$6,'Treatment Costs'!$W$6,'Yield &amp; Quality'!E48='Treatment Costs'!$A$7,'Treatment Costs'!$W$7,'Yield &amp; Quality'!E48='Treatment Costs'!$A$8,'Treatment Costs'!$W$8,'Yield &amp; Quality'!E48='Treatment Costs'!$A$9,'Treatment Costs'!$W$9,'Yield &amp; Quality'!E48='Treatment Costs'!$A$10,'Treatment Costs'!$W$10,'Yield &amp; Quality'!E48='Treatment Costs'!$A$11,'Treatment Costs'!$W$11,'Yield &amp; Quality'!E48='Treatment Costs'!$A$12,'Treatment Costs'!$W$12,'Yield &amp; Quality'!E48='Treatment Costs'!$A$13,'Treatment Costs'!$W$13,'Yield &amp; Quality'!E48='Treatment Costs'!$A$14,'Treatment Costs'!$W$14,'Yield &amp; Quality'!E48='Treatment Costs'!$A$15,'Treatment Costs'!$W$15,'Yield &amp; Quality'!E48='Treatment Costs'!$A$16,'Treatment Costs'!$W$16)</f>
        <v>166.89285714285714</v>
      </c>
      <c r="AA53" s="66">
        <f>(('Yield &amp; Quality'!G48*((100-'Partial Returns'!G53)/100))*($C$3+L53))+($C$4*'Yield &amp; Quality'!AA48)-V53</f>
        <v>448.79805392291019</v>
      </c>
      <c r="AB53" s="7">
        <f>(('Yield &amp; Quality'!H48*((100-'Partial Returns'!H53)/100))*($C$3+M53))+($C$4*'Yield &amp; Quality'!AB48)-W53</f>
        <v>831.40255884121643</v>
      </c>
      <c r="AC53" s="7">
        <f>(('Yield &amp; Quality'!I48*((100-'Partial Returns'!I53)/100))*($C$3+N53))+($C$4*'Yield &amp; Quality'!AC48)-X53</f>
        <v>951.65978561721909</v>
      </c>
      <c r="AD53" s="8">
        <f>(('Yield &amp; Quality'!J48*((100-'Partial Returns'!J53)/100))*($C$3+O53))+($C$4*'Yield &amp; Quality'!AD48)-Y53</f>
        <v>661.72154529373279</v>
      </c>
    </row>
    <row r="54" spans="1:30" x14ac:dyDescent="0.25">
      <c r="A54">
        <v>7.4</v>
      </c>
      <c r="B54" s="66">
        <f>($C$3*'Yield &amp; Quality'!G49)+($C$4*'Yield &amp; Quality'!AA49)</f>
        <v>737.13582480265654</v>
      </c>
      <c r="C54" s="7">
        <f>($C$3*'Yield &amp; Quality'!H49)+($C$4*'Yield &amp; Quality'!AB49)</f>
        <v>918.25973714961958</v>
      </c>
      <c r="D54" s="7">
        <f>($C$3*'Yield &amp; Quality'!I49)+($C$4*'Yield &amp; Quality'!AC49)</f>
        <v>799.55047151380427</v>
      </c>
      <c r="E54" s="8">
        <f>($C$3*'Yield &amp; Quality'!J49)+($C$4*'Yield &amp; Quality'!AD49)</f>
        <v>1001.0023936949726</v>
      </c>
      <c r="G54" s="61" cm="1">
        <f t="array" ref="G54">_xlfn.IFS('Yield &amp; Quality'!L49&lt;'Dockage Schedule'!$C$29,0,'Yield &amp; Quality'!L49&lt;'Dockage Schedule'!$C$30,'Dockage Schedule'!$M$29,'Yield &amp; Quality'!L49&lt;'Dockage Schedule'!$C$31,'Dockage Schedule'!$M$30,'Yield &amp; Quality'!L49&lt;'Dockage Schedule'!$C$32,'Dockage Schedule'!$M$31,'Yield &amp; Quality'!L49&lt;'Dockage Schedule'!$C$33,'Dockage Schedule'!$M$32,'Yield &amp; Quality'!L49&lt;'Dockage Schedule'!$C$34,'Dockage Schedule'!$M$33,'Yield &amp; Quality'!L49&lt;'Dockage Schedule'!$C$35,'Dockage Schedule'!$M$34,'Yield &amp; Quality'!L49&lt;'Dockage Schedule'!$C$36,'Dockage Schedule'!$M$35,'Yield &amp; Quality'!L49&lt;'Dockage Schedule'!$C$37,'Dockage Schedule'!$M$36,'Yield &amp; Quality'!L49&lt;'Dockage Schedule'!$C$38,'Dockage Schedule'!$M$37,'Yield &amp; Quality'!L49&lt;'Dockage Schedule'!$C$39,'Dockage Schedule'!$M$38,'Yield &amp; Quality'!L49&lt;'Dockage Schedule'!$C$40,'Dockage Schedule'!$M$39,'Yield &amp; Quality'!L49&lt;'Dockage Schedule'!$C$41,'Dockage Schedule'!$M$40,'Yield &amp; Quality'!L49&lt;'Dockage Schedule'!$C$42,'Dockage Schedule'!$M$41,'Yield &amp; Quality'!L49&lt;'Dockage Schedule'!$C$43,'Dockage Schedule'!$M$42,'Yield &amp; Quality'!L49&lt;'Dockage Schedule'!$C$44,'Dockage Schedule'!$M$43,'Yield &amp; Quality'!L49&lt;'Dockage Schedule'!$C$45,'Dockage Schedule'!$M$44,'Yield &amp; Quality'!L49&lt;'Dockage Schedule'!$C$46,'Dockage Schedule'!$M$45,'Yield &amp; Quality'!L49&lt;'Dockage Schedule'!$C$47,'Dockage Schedule'!$M$46,'Yield &amp; Quality'!L49&lt;'Dockage Schedule'!$C$48,'Dockage Schedule'!$M$47,'Yield &amp; Quality'!L49&lt;'Dockage Schedule'!$C$49,'Dockage Schedule'!M79,'Yield &amp; Quality'!L49&gt;='Dockage Schedule'!$C$49,'Dockage Schedule'!$M$49)</f>
        <v>0</v>
      </c>
      <c r="H54" cm="1">
        <f t="array" ref="H54">_xlfn.IFS('Yield &amp; Quality'!M49&lt;'Dockage Schedule'!$C$29,0,'Yield &amp; Quality'!M49&lt;'Dockage Schedule'!$C$30,'Dockage Schedule'!$M$29,'Yield &amp; Quality'!M49&lt;'Dockage Schedule'!$C$31,'Dockage Schedule'!$M$30,'Yield &amp; Quality'!M49&lt;'Dockage Schedule'!$C$32,'Dockage Schedule'!$M$31,'Yield &amp; Quality'!M49&lt;'Dockage Schedule'!$C$33,'Dockage Schedule'!$M$32,'Yield &amp; Quality'!M49&lt;'Dockage Schedule'!$C$34,'Dockage Schedule'!$M$33,'Yield &amp; Quality'!M49&lt;'Dockage Schedule'!$C$35,'Dockage Schedule'!$M$34,'Yield &amp; Quality'!M49&lt;'Dockage Schedule'!$C$36,'Dockage Schedule'!$M$35,'Yield &amp; Quality'!M49&lt;'Dockage Schedule'!$C$37,'Dockage Schedule'!$M$36,'Yield &amp; Quality'!M49&lt;'Dockage Schedule'!$C$38,'Dockage Schedule'!$M$37,'Yield &amp; Quality'!M49&lt;'Dockage Schedule'!$C$39,'Dockage Schedule'!$M$38,'Yield &amp; Quality'!M49&lt;'Dockage Schedule'!$C$40,'Dockage Schedule'!$M$39,'Yield &amp; Quality'!M49&lt;'Dockage Schedule'!$C$41,'Dockage Schedule'!$M$40,'Yield &amp; Quality'!M49&lt;'Dockage Schedule'!$C$42,'Dockage Schedule'!$M$41,'Yield &amp; Quality'!M49&lt;'Dockage Schedule'!$C$43,'Dockage Schedule'!$M$42,'Yield &amp; Quality'!M49&lt;'Dockage Schedule'!$C$44,'Dockage Schedule'!$M$43,'Yield &amp; Quality'!M49&lt;'Dockage Schedule'!$C$45,'Dockage Schedule'!$M$44,'Yield &amp; Quality'!M49&lt;'Dockage Schedule'!$C$46,'Dockage Schedule'!$M$45,'Yield &amp; Quality'!M49&lt;'Dockage Schedule'!$C$47,'Dockage Schedule'!$M$46,'Yield &amp; Quality'!M49&lt;'Dockage Schedule'!$C$48,'Dockage Schedule'!$M$47,'Yield &amp; Quality'!M49&lt;'Dockage Schedule'!$C$49,'Dockage Schedule'!N79,'Yield &amp; Quality'!M49&gt;='Dockage Schedule'!$C$49,'Dockage Schedule'!$M$49)</f>
        <v>0</v>
      </c>
      <c r="I54" cm="1">
        <f t="array" ref="I54">_xlfn.IFS('Yield &amp; Quality'!N49&lt;'Dockage Schedule'!$C$29,0,'Yield &amp; Quality'!N49&lt;'Dockage Schedule'!$C$30,'Dockage Schedule'!$M$29,'Yield &amp; Quality'!N49&lt;'Dockage Schedule'!$C$31,'Dockage Schedule'!$M$30,'Yield &amp; Quality'!N49&lt;'Dockage Schedule'!$C$32,'Dockage Schedule'!$M$31,'Yield &amp; Quality'!N49&lt;'Dockage Schedule'!$C$33,'Dockage Schedule'!$M$32,'Yield &amp; Quality'!N49&lt;'Dockage Schedule'!$C$34,'Dockage Schedule'!$M$33,'Yield &amp; Quality'!N49&lt;'Dockage Schedule'!$C$35,'Dockage Schedule'!$M$34,'Yield &amp; Quality'!N49&lt;'Dockage Schedule'!$C$36,'Dockage Schedule'!$M$35,'Yield &amp; Quality'!N49&lt;'Dockage Schedule'!$C$37,'Dockage Schedule'!$M$36,'Yield &amp; Quality'!N49&lt;'Dockage Schedule'!$C$38,'Dockage Schedule'!$M$37,'Yield &amp; Quality'!N49&lt;'Dockage Schedule'!$C$39,'Dockage Schedule'!$M$38,'Yield &amp; Quality'!N49&lt;'Dockage Schedule'!$C$40,'Dockage Schedule'!$M$39,'Yield &amp; Quality'!N49&lt;'Dockage Schedule'!$C$41,'Dockage Schedule'!$M$40,'Yield &amp; Quality'!N49&lt;'Dockage Schedule'!$C$42,'Dockage Schedule'!$M$41,'Yield &amp; Quality'!N49&lt;'Dockage Schedule'!$C$43,'Dockage Schedule'!$M$42,'Yield &amp; Quality'!N49&lt;'Dockage Schedule'!$C$44,'Dockage Schedule'!$M$43,'Yield &amp; Quality'!N49&lt;'Dockage Schedule'!$C$45,'Dockage Schedule'!$M$44,'Yield &amp; Quality'!N49&lt;'Dockage Schedule'!$C$46,'Dockage Schedule'!$M$45,'Yield &amp; Quality'!N49&lt;'Dockage Schedule'!$C$47,'Dockage Schedule'!$M$46,'Yield &amp; Quality'!N49&lt;'Dockage Schedule'!$C$48,'Dockage Schedule'!$M$47,'Yield &amp; Quality'!N49&lt;'Dockage Schedule'!$C$49,'Dockage Schedule'!O79,'Yield &amp; Quality'!N49&gt;='Dockage Schedule'!$C$49,'Dockage Schedule'!$M$49)</f>
        <v>0</v>
      </c>
      <c r="J54" s="62" cm="1">
        <f t="array" ref="J54">_xlfn.IFS('Yield &amp; Quality'!O49&lt;'Dockage Schedule'!$C$29,0,'Yield &amp; Quality'!O49&lt;'Dockage Schedule'!$C$30,'Dockage Schedule'!$M$29,'Yield &amp; Quality'!O49&lt;'Dockage Schedule'!$C$31,'Dockage Schedule'!$M$30,'Yield &amp; Quality'!O49&lt;'Dockage Schedule'!$C$32,'Dockage Schedule'!$M$31,'Yield &amp; Quality'!O49&lt;'Dockage Schedule'!$C$33,'Dockage Schedule'!$M$32,'Yield &amp; Quality'!O49&lt;'Dockage Schedule'!$C$34,'Dockage Schedule'!$M$33,'Yield &amp; Quality'!O49&lt;'Dockage Schedule'!$C$35,'Dockage Schedule'!$M$34,'Yield &amp; Quality'!O49&lt;'Dockage Schedule'!$C$36,'Dockage Schedule'!$M$35,'Yield &amp; Quality'!O49&lt;'Dockage Schedule'!$C$37,'Dockage Schedule'!$M$36,'Yield &amp; Quality'!O49&lt;'Dockage Schedule'!$C$38,'Dockage Schedule'!$M$37,'Yield &amp; Quality'!O49&lt;'Dockage Schedule'!$C$39,'Dockage Schedule'!$M$38,'Yield &amp; Quality'!O49&lt;'Dockage Schedule'!$C$40,'Dockage Schedule'!$M$39,'Yield &amp; Quality'!O49&lt;'Dockage Schedule'!$C$41,'Dockage Schedule'!$M$40,'Yield &amp; Quality'!O49&lt;'Dockage Schedule'!$C$42,'Dockage Schedule'!$M$41,'Yield &amp; Quality'!O49&lt;'Dockage Schedule'!$C$43,'Dockage Schedule'!$M$42,'Yield &amp; Quality'!O49&lt;'Dockage Schedule'!$C$44,'Dockage Schedule'!$M$43,'Yield &amp; Quality'!O49&lt;'Dockage Schedule'!$C$45,'Dockage Schedule'!$M$44,'Yield &amp; Quality'!O49&lt;'Dockage Schedule'!$C$46,'Dockage Schedule'!$M$45,'Yield &amp; Quality'!O49&lt;'Dockage Schedule'!$C$47,'Dockage Schedule'!$M$46,'Yield &amp; Quality'!O49&lt;'Dockage Schedule'!$C$48,'Dockage Schedule'!$M$47,'Yield &amp; Quality'!O49&lt;'Dockage Schedule'!$C$49,'Dockage Schedule'!P79,'Yield &amp; Quality'!O49&gt;='Dockage Schedule'!$C$49,'Dockage Schedule'!$M$49)</f>
        <v>0</v>
      </c>
      <c r="L54" s="67" cm="1">
        <f t="array" ref="L54">_xlfn.IFS('Yield &amp; Quality'!Q49&gt;='Dockage Schedule'!$P$4,'Dockage Schedule'!$AA$4,'Yield &amp; Quality'!Q49&gt;='Dockage Schedule'!$P$5,'Dockage Schedule'!$AA$5,'Yield &amp; Quality'!Q49&gt;='Dockage Schedule'!$P$6,'Dockage Schedule'!$AA$6,'Yield &amp; Quality'!Q49&gt;='Dockage Schedule'!$P$7,'Dockage Schedule'!$AA$7,'Yield &amp; Quality'!Q49&gt;='Dockage Schedule'!$P$8,'Dockage Schedule'!$AA$8,'Yield &amp; Quality'!Q49&gt;='Dockage Schedule'!$P$9,'Dockage Schedule'!$AA$9,'Yield &amp; Quality'!Q49&gt;='Dockage Schedule'!$P$10,'Dockage Schedule'!$AA$10,'Yield &amp; Quality'!Q49&gt;='Dockage Schedule'!$P$11,'Dockage Schedule'!$AA$11,'Yield &amp; Quality'!Q49&gt;='Dockage Schedule'!$P$12,'Dockage Schedule'!$AA$12,'Yield &amp; Quality'!Q49&gt;='Dockage Schedule'!$P$13,'Dockage Schedule'!$AA$13,'Yield &amp; Quality'!Q49&gt;='Dockage Schedule'!$P$14,'Dockage Schedule'!$AA$14,'Yield &amp; Quality'!Q49&gt;='Dockage Schedule'!$P$15,'Dockage Schedule'!$AA$15,'Yield &amp; Quality'!Q49&gt;='Dockage Schedule'!$P$16,'Dockage Schedule'!$AA$16,'Yield &amp; Quality'!Q49&gt;='Dockage Schedule'!$P$17,'Dockage Schedule'!$AA$17,'Yield &amp; Quality'!Q49&gt;='Dockage Schedule'!$P$18,'Dockage Schedule'!$AA$18,'Yield &amp; Quality'!Q49&gt;='Dockage Schedule'!$P$19,'Dockage Schedule'!$AA$19,'Yield &amp; Quality'!Q49&gt;='Dockage Schedule'!$P$20,'Dockage Schedule'!$AA$20,'Yield &amp; Quality'!Q49&gt;='Dockage Schedule'!$P$21,'Dockage Schedule'!$AA$21,'Yield &amp; Quality'!Q49&gt;='Dockage Schedule'!$P$22,'Dockage Schedule'!$AA$22,'Yield &amp; Quality'!Q49&gt;='Dockage Schedule'!$P$23,'Dockage Schedule'!$AA$23,'Yield &amp; Quality'!Q49&gt;='Dockage Schedule'!$P$24,'Dockage Schedule'!$AA$24,'Yield &amp; Quality'!Q49&gt;='Dockage Schedule'!$P$25,'Dockage Schedule'!$AA$25,'Yield &amp; Quality'!Q49&gt;='Dockage Schedule'!$P$26,'Dockage Schedule'!$AA$26,'Yield &amp; Quality'!Q49&gt;='Dockage Schedule'!$P$27,'Dockage Schedule'!$AA$27,'Yield &amp; Quality'!Q49&lt;'Dockage Schedule'!$P$27,'Dockage Schedule'!$AA$27)+_xlfn.IFS('Yield &amp; Quality'!V49&lt;'Dockage Schedule'!$AD$4,'Dockage Schedule'!$AN$3,'Yield &amp; Quality'!V49&lt;'Dockage Schedule'!$AD$5,'Dockage Schedule'!$AN$4,'Yield &amp; Quality'!V49&lt;'Dockage Schedule'!$AD$6,'Dockage Schedule'!$AN$5,'Yield &amp; Quality'!V49&lt;'Dockage Schedule'!$AD$7,'Dockage Schedule'!$AN$6,'Yield &amp; Quality'!V49&lt;'Dockage Schedule'!$AD$8,'Dockage Schedule'!$AN$7,'Yield &amp; Quality'!V49&lt;'Dockage Schedule'!$AD$9,'Dockage Schedule'!$AN$8,'Yield &amp; Quality'!V49&lt;'Dockage Schedule'!$AD$10,'Dockage Schedule'!$AN$9,'Yield &amp; Quality'!V49&lt;'Dockage Schedule'!$AD$11,'Dockage Schedule'!$AN$10,'Yield &amp; Quality'!V49&lt;'Dockage Schedule'!$AD$12,'Dockage Schedule'!$AN$11,'Yield &amp; Quality'!V49&lt;'Dockage Schedule'!$AD$13,'Dockage Schedule'!$AN$12,'Yield &amp; Quality'!V49&lt;'Dockage Schedule'!$AD$14,'Dockage Schedule'!$AN$13,'Yield &amp; Quality'!V49&lt;'Dockage Schedule'!$AD$15,'Dockage Schedule'!$AN$14,'Yield &amp; Quality'!V49&lt;'Dockage Schedule'!$AD$16,'Dockage Schedule'!$AN$15,'Yield &amp; Quality'!V49&lt;'Dockage Schedule'!$AD$17,'Dockage Schedule'!$AN$16,'Yield &amp; Quality'!V49&lt;'Dockage Schedule'!$AD$18,'Dockage Schedule'!$AN$17,'Yield &amp; Quality'!V49&lt;'Dockage Schedule'!$AD$19,'Dockage Schedule'!$AN$18,'Yield &amp; Quality'!V49&lt;'Dockage Schedule'!$AD$20,'Dockage Schedule'!$AN$19,'Yield &amp; Quality'!V49&lt;'Dockage Schedule'!$AD$21,'Dockage Schedule'!$AN$20,'Yield &amp; Quality'!V49&lt;'Dockage Schedule'!$AD$21,'Dockage Schedule'!$AN$22,'Yield &amp; Quality'!V49&lt;'Dockage Schedule'!$AD$22,'Dockage Schedule'!$AN$23,'Yield &amp; Quality'!V49&lt;'Dockage Schedule'!$AD$24,'Dockage Schedule'!$AN$24,'Yield &amp; Quality'!V49&lt;'Dockage Schedule'!$AD$25,'Dockage Schedule'!$AN$24,'Yield &amp; Quality'!V49&gt;='Dockage Schedule'!$AD$25,-500)-_xlfn.IFS('Yield &amp; Quality'!L49&lt;'Dockage Schedule'!$C$4,0,'Yield &amp; Quality'!L49&lt;'Dockage Schedule'!$C$5,'Dockage Schedule'!$M$4,'Yield &amp; Quality'!L49&lt;'Dockage Schedule'!$C$6,'Dockage Schedule'!$M$5,'Yield &amp; Quality'!L49&lt;'Dockage Schedule'!$C$6,'Dockage Schedule'!$M$7,'Yield &amp; Quality'!L49&lt;'Dockage Schedule'!$C$7,'Dockage Schedule'!$M$8,'Yield &amp; Quality'!L49&lt;'Dockage Schedule'!$C$8,'Dockage Schedule'!$M$9,'Yield &amp; Quality'!L49&lt;'Dockage Schedule'!$C$10,'Dockage Schedule'!$M$9,'Yield &amp; Quality'!L49&lt;'Dockage Schedule'!$C$10,'Dockage Schedule'!$M$11,'Yield &amp; Quality'!L49&lt;'Dockage Schedule'!$C$12,'Dockage Schedule'!$M$11,'Yield &amp; Quality'!L49&lt;'Dockage Schedule'!$C$13,'Dockage Schedule'!$M$12,'Yield &amp; Quality'!L49&lt;'Dockage Schedule'!$C$14,'Dockage Schedule'!$M$13,'Yield &amp; Quality'!L49&lt;'Dockage Schedule'!$C$15,'Dockage Schedule'!$M$14,'Yield &amp; Quality'!L49&lt;'Dockage Schedule'!$C$16,'Dockage Schedule'!$M$15,'Yield &amp; Quality'!L49&lt;'Dockage Schedule'!$C$17,'Dockage Schedule'!$M$16,'Yield &amp; Quality'!L49&lt;'Dockage Schedule'!$C$18,'Dockage Schedule'!$M$17,'Yield &amp; Quality'!L49&lt;'Dockage Schedule'!$C$19,'Dockage Schedule'!$M$18,'Yield &amp; Quality'!L49&lt;'Dockage Schedule'!$C$20,'Dockage Schedule'!$M$19,'Yield &amp; Quality'!L49&lt;'Dockage Schedule'!$C$21,'Dockage Schedule'!$M$20,'Yield &amp; Quality'!L49&lt;'Dockage Schedule'!$C$22,'Dockage Schedule'!$M$21,'Yield &amp; Quality'!L49&lt;'Dockage Schedule'!$C$23,'Dockage Schedule'!$M$22,'Yield &amp; Quality'!L49&lt;'Dockage Schedule'!$C$24,'Dockage Schedule'!$M$23,'Yield &amp; Quality'!L49&gt;='Dockage Schedule'!C55,'Dockage Schedule'!M55)</f>
        <v>-0.26</v>
      </c>
      <c r="M54" s="29" cm="1">
        <f t="array" ref="M54">_xlfn.IFS('Yield &amp; Quality'!R49&gt;='Dockage Schedule'!$P$4,'Dockage Schedule'!$AA$4,'Yield &amp; Quality'!R49&gt;='Dockage Schedule'!$P$5,'Dockage Schedule'!$AA$5,'Yield &amp; Quality'!R49&gt;='Dockage Schedule'!$P$6,'Dockage Schedule'!$AA$6,'Yield &amp; Quality'!R49&gt;='Dockage Schedule'!$P$7,'Dockage Schedule'!$AA$7,'Yield &amp; Quality'!R49&gt;='Dockage Schedule'!$P$8,'Dockage Schedule'!$AA$8,'Yield &amp; Quality'!R49&gt;='Dockage Schedule'!$P$9,'Dockage Schedule'!$AA$9,'Yield &amp; Quality'!R49&gt;='Dockage Schedule'!$P$10,'Dockage Schedule'!$AA$10,'Yield &amp; Quality'!R49&gt;='Dockage Schedule'!$P$11,'Dockage Schedule'!$AA$11,'Yield &amp; Quality'!R49&gt;='Dockage Schedule'!$P$12,'Dockage Schedule'!$AA$12,'Yield &amp; Quality'!R49&gt;='Dockage Schedule'!$P$13,'Dockage Schedule'!$AA$13,'Yield &amp; Quality'!R49&gt;='Dockage Schedule'!$P$14,'Dockage Schedule'!$AA$14,'Yield &amp; Quality'!R49&gt;='Dockage Schedule'!$P$15,'Dockage Schedule'!$AA$15,'Yield &amp; Quality'!R49&gt;='Dockage Schedule'!$P$16,'Dockage Schedule'!$AA$16,'Yield &amp; Quality'!R49&gt;='Dockage Schedule'!$P$17,'Dockage Schedule'!$AA$17,'Yield &amp; Quality'!R49&gt;='Dockage Schedule'!$P$18,'Dockage Schedule'!$AA$18,'Yield &amp; Quality'!R49&gt;='Dockage Schedule'!$P$19,'Dockage Schedule'!$AA$19,'Yield &amp; Quality'!R49&gt;='Dockage Schedule'!$P$20,'Dockage Schedule'!$AA$20,'Yield &amp; Quality'!R49&gt;='Dockage Schedule'!$P$21,'Dockage Schedule'!$AA$21,'Yield &amp; Quality'!R49&gt;='Dockage Schedule'!$P$22,'Dockage Schedule'!$AA$22,'Yield &amp; Quality'!R49&gt;='Dockage Schedule'!$P$23,'Dockage Schedule'!$AA$23,'Yield &amp; Quality'!R49&gt;='Dockage Schedule'!$P$24,'Dockage Schedule'!$AA$24,'Yield &amp; Quality'!R49&gt;='Dockage Schedule'!$P$25,'Dockage Schedule'!$AA$25,'Yield &amp; Quality'!R49&gt;='Dockage Schedule'!$P$26,'Dockage Schedule'!$AA$26,'Yield &amp; Quality'!R49&gt;='Dockage Schedule'!$P$27,'Dockage Schedule'!$AA$27,'Yield &amp; Quality'!R49&lt;'Dockage Schedule'!$P$27,'Dockage Schedule'!$AA$27)+_xlfn.IFS('Yield &amp; Quality'!W49&lt;'Dockage Schedule'!$AD$4,'Dockage Schedule'!$AN$3,'Yield &amp; Quality'!W49&lt;'Dockage Schedule'!$AD$5,'Dockage Schedule'!$AN$4,'Yield &amp; Quality'!W49&lt;'Dockage Schedule'!$AD$6,'Dockage Schedule'!$AN$5,'Yield &amp; Quality'!W49&lt;'Dockage Schedule'!$AD$7,'Dockage Schedule'!$AN$6,'Yield &amp; Quality'!W49&lt;'Dockage Schedule'!$AD$8,'Dockage Schedule'!$AN$7,'Yield &amp; Quality'!W49&lt;'Dockage Schedule'!$AD$9,'Dockage Schedule'!$AN$8,'Yield &amp; Quality'!W49&lt;'Dockage Schedule'!$AD$10,'Dockage Schedule'!$AN$9,'Yield &amp; Quality'!W49&lt;'Dockage Schedule'!$AD$11,'Dockage Schedule'!$AN$10,'Yield &amp; Quality'!W49&lt;'Dockage Schedule'!$AD$12,'Dockage Schedule'!$AN$11,'Yield &amp; Quality'!W49&lt;'Dockage Schedule'!$AD$13,'Dockage Schedule'!$AN$12,'Yield &amp; Quality'!W49&lt;'Dockage Schedule'!$AD$14,'Dockage Schedule'!$AN$13,'Yield &amp; Quality'!W49&lt;'Dockage Schedule'!$AD$15,'Dockage Schedule'!$AN$14,'Yield &amp; Quality'!W49&lt;'Dockage Schedule'!$AD$16,'Dockage Schedule'!$AN$15,'Yield &amp; Quality'!W49&lt;'Dockage Schedule'!$AD$17,'Dockage Schedule'!$AN$16,'Yield &amp; Quality'!W49&lt;'Dockage Schedule'!$AD$18,'Dockage Schedule'!$AN$17,'Yield &amp; Quality'!W49&lt;'Dockage Schedule'!$AD$19,'Dockage Schedule'!$AN$18,'Yield &amp; Quality'!W49&lt;'Dockage Schedule'!$AD$20,'Dockage Schedule'!$AN$19,'Yield &amp; Quality'!W49&lt;'Dockage Schedule'!$AD$21,'Dockage Schedule'!$AN$20,'Yield &amp; Quality'!W49&lt;'Dockage Schedule'!$AD$21,'Dockage Schedule'!$AN$22,'Yield &amp; Quality'!W49&lt;'Dockage Schedule'!$AD$22,'Dockage Schedule'!$AN$23,'Yield &amp; Quality'!W49&lt;'Dockage Schedule'!$AD$24,'Dockage Schedule'!$AN$24,'Yield &amp; Quality'!W49&lt;'Dockage Schedule'!$AD$25,'Dockage Schedule'!$AN$24,'Yield &amp; Quality'!W49&gt;='Dockage Schedule'!$AD$25,-500)-_xlfn.IFS('Yield &amp; Quality'!M49&lt;'Dockage Schedule'!$C$4,0,'Yield &amp; Quality'!M49&lt;'Dockage Schedule'!$C$5,'Dockage Schedule'!$M$4,'Yield &amp; Quality'!M49&lt;'Dockage Schedule'!$C$6,'Dockage Schedule'!$M$5,'Yield &amp; Quality'!M49&lt;'Dockage Schedule'!$C$6,'Dockage Schedule'!$M$7,'Yield &amp; Quality'!M49&lt;'Dockage Schedule'!$C$7,'Dockage Schedule'!$M$8,'Yield &amp; Quality'!M49&lt;'Dockage Schedule'!$C$8,'Dockage Schedule'!$M$9,'Yield &amp; Quality'!M49&lt;'Dockage Schedule'!$C$10,'Dockage Schedule'!$M$9,'Yield &amp; Quality'!M49&lt;'Dockage Schedule'!$C$10,'Dockage Schedule'!$M$11,'Yield &amp; Quality'!M49&lt;'Dockage Schedule'!$C$12,'Dockage Schedule'!$M$11,'Yield &amp; Quality'!M49&lt;'Dockage Schedule'!$C$13,'Dockage Schedule'!$M$12,'Yield &amp; Quality'!M49&lt;'Dockage Schedule'!$C$14,'Dockage Schedule'!$M$13,'Yield &amp; Quality'!M49&lt;'Dockage Schedule'!$C$15,'Dockage Schedule'!$M$14,'Yield &amp; Quality'!M49&lt;'Dockage Schedule'!$C$16,'Dockage Schedule'!$M$15,'Yield &amp; Quality'!M49&lt;'Dockage Schedule'!$C$17,'Dockage Schedule'!$M$16,'Yield &amp; Quality'!M49&lt;'Dockage Schedule'!$C$18,'Dockage Schedule'!$M$17,'Yield &amp; Quality'!M49&lt;'Dockage Schedule'!$C$19,'Dockage Schedule'!$M$18,'Yield &amp; Quality'!M49&lt;'Dockage Schedule'!$C$20,'Dockage Schedule'!$M$19,'Yield &amp; Quality'!M49&lt;'Dockage Schedule'!$C$21,'Dockage Schedule'!$M$20,'Yield &amp; Quality'!M49&lt;'Dockage Schedule'!$C$22,'Dockage Schedule'!$M$21,'Yield &amp; Quality'!M49&lt;'Dockage Schedule'!$C$23,'Dockage Schedule'!$M$22,'Yield &amp; Quality'!M49&lt;'Dockage Schedule'!$C$24,'Dockage Schedule'!$M$23,'Yield &amp; Quality'!M49&gt;='Dockage Schedule'!D55,'Dockage Schedule'!N55)</f>
        <v>-0.03</v>
      </c>
      <c r="N54" s="29" cm="1">
        <f t="array" ref="N54">_xlfn.IFS('Yield &amp; Quality'!S49&gt;='Dockage Schedule'!$P$4,'Dockage Schedule'!$AA$4,'Yield &amp; Quality'!S49&gt;='Dockage Schedule'!$P$5,'Dockage Schedule'!$AA$5,'Yield &amp; Quality'!S49&gt;='Dockage Schedule'!$P$6,'Dockage Schedule'!$AA$6,'Yield &amp; Quality'!S49&gt;='Dockage Schedule'!$P$7,'Dockage Schedule'!$AA$7,'Yield &amp; Quality'!S49&gt;='Dockage Schedule'!$P$8,'Dockage Schedule'!$AA$8,'Yield &amp; Quality'!S49&gt;='Dockage Schedule'!$P$9,'Dockage Schedule'!$AA$9,'Yield &amp; Quality'!S49&gt;='Dockage Schedule'!$P$10,'Dockage Schedule'!$AA$10,'Yield &amp; Quality'!S49&gt;='Dockage Schedule'!$P$11,'Dockage Schedule'!$AA$11,'Yield &amp; Quality'!S49&gt;='Dockage Schedule'!$P$12,'Dockage Schedule'!$AA$12,'Yield &amp; Quality'!S49&gt;='Dockage Schedule'!$P$13,'Dockage Schedule'!$AA$13,'Yield &amp; Quality'!S49&gt;='Dockage Schedule'!$P$14,'Dockage Schedule'!$AA$14,'Yield &amp; Quality'!S49&gt;='Dockage Schedule'!$P$15,'Dockage Schedule'!$AA$15,'Yield &amp; Quality'!S49&gt;='Dockage Schedule'!$P$16,'Dockage Schedule'!$AA$16,'Yield &amp; Quality'!S49&gt;='Dockage Schedule'!$P$17,'Dockage Schedule'!$AA$17,'Yield &amp; Quality'!S49&gt;='Dockage Schedule'!$P$18,'Dockage Schedule'!$AA$18,'Yield &amp; Quality'!S49&gt;='Dockage Schedule'!$P$19,'Dockage Schedule'!$AA$19,'Yield &amp; Quality'!S49&gt;='Dockage Schedule'!$P$20,'Dockage Schedule'!$AA$20,'Yield &amp; Quality'!S49&gt;='Dockage Schedule'!$P$21,'Dockage Schedule'!$AA$21,'Yield &amp; Quality'!S49&gt;='Dockage Schedule'!$P$22,'Dockage Schedule'!$AA$22,'Yield &amp; Quality'!S49&gt;='Dockage Schedule'!$P$23,'Dockage Schedule'!$AA$23,'Yield &amp; Quality'!S49&gt;='Dockage Schedule'!$P$24,'Dockage Schedule'!$AA$24,'Yield &amp; Quality'!S49&gt;='Dockage Schedule'!$P$25,'Dockage Schedule'!$AA$25,'Yield &amp; Quality'!S49&gt;='Dockage Schedule'!$P$26,'Dockage Schedule'!$AA$26,'Yield &amp; Quality'!S49&gt;='Dockage Schedule'!$P$27,'Dockage Schedule'!$AA$27,'Yield &amp; Quality'!S49&lt;'Dockage Schedule'!$P$27,'Dockage Schedule'!$AA$27)+_xlfn.IFS('Yield &amp; Quality'!X49&lt;'Dockage Schedule'!$AD$4,'Dockage Schedule'!$AN$3,'Yield &amp; Quality'!X49&lt;'Dockage Schedule'!$AD$5,'Dockage Schedule'!$AN$4,'Yield &amp; Quality'!X49&lt;'Dockage Schedule'!$AD$6,'Dockage Schedule'!$AN$5,'Yield &amp; Quality'!X49&lt;'Dockage Schedule'!$AD$7,'Dockage Schedule'!$AN$6,'Yield &amp; Quality'!X49&lt;'Dockage Schedule'!$AD$8,'Dockage Schedule'!$AN$7,'Yield &amp; Quality'!X49&lt;'Dockage Schedule'!$AD$9,'Dockage Schedule'!$AN$8,'Yield &amp; Quality'!X49&lt;'Dockage Schedule'!$AD$10,'Dockage Schedule'!$AN$9,'Yield &amp; Quality'!X49&lt;'Dockage Schedule'!$AD$11,'Dockage Schedule'!$AN$10,'Yield &amp; Quality'!X49&lt;'Dockage Schedule'!$AD$12,'Dockage Schedule'!$AN$11,'Yield &amp; Quality'!X49&lt;'Dockage Schedule'!$AD$13,'Dockage Schedule'!$AN$12,'Yield &amp; Quality'!X49&lt;'Dockage Schedule'!$AD$14,'Dockage Schedule'!$AN$13,'Yield &amp; Quality'!X49&lt;'Dockage Schedule'!$AD$15,'Dockage Schedule'!$AN$14,'Yield &amp; Quality'!X49&lt;'Dockage Schedule'!$AD$16,'Dockage Schedule'!$AN$15,'Yield &amp; Quality'!X49&lt;'Dockage Schedule'!$AD$17,'Dockage Schedule'!$AN$16,'Yield &amp; Quality'!X49&lt;'Dockage Schedule'!$AD$18,'Dockage Schedule'!$AN$17,'Yield &amp; Quality'!X49&lt;'Dockage Schedule'!$AD$19,'Dockage Schedule'!$AN$18,'Yield &amp; Quality'!X49&lt;'Dockage Schedule'!$AD$20,'Dockage Schedule'!$AN$19,'Yield &amp; Quality'!X49&lt;'Dockage Schedule'!$AD$21,'Dockage Schedule'!$AN$20,'Yield &amp; Quality'!X49&lt;'Dockage Schedule'!$AD$21,'Dockage Schedule'!$AN$22,'Yield &amp; Quality'!X49&lt;'Dockage Schedule'!$AD$22,'Dockage Schedule'!$AN$23,'Yield &amp; Quality'!X49&lt;'Dockage Schedule'!$AD$24,'Dockage Schedule'!$AN$24,'Yield &amp; Quality'!X49&lt;'Dockage Schedule'!$AD$25,'Dockage Schedule'!$AN$24,'Yield &amp; Quality'!X49&gt;='Dockage Schedule'!$AD$25,-500)-_xlfn.IFS('Yield &amp; Quality'!N49&lt;'Dockage Schedule'!$C$4,0,'Yield &amp; Quality'!N49&lt;'Dockage Schedule'!$C$5,'Dockage Schedule'!$M$4,'Yield &amp; Quality'!N49&lt;'Dockage Schedule'!$C$6,'Dockage Schedule'!$M$5,'Yield &amp; Quality'!N49&lt;'Dockage Schedule'!$C$6,'Dockage Schedule'!$M$7,'Yield &amp; Quality'!N49&lt;'Dockage Schedule'!$C$7,'Dockage Schedule'!$M$8,'Yield &amp; Quality'!N49&lt;'Dockage Schedule'!$C$8,'Dockage Schedule'!$M$9,'Yield &amp; Quality'!N49&lt;'Dockage Schedule'!$C$10,'Dockage Schedule'!$M$9,'Yield &amp; Quality'!N49&lt;'Dockage Schedule'!$C$10,'Dockage Schedule'!$M$11,'Yield &amp; Quality'!N49&lt;'Dockage Schedule'!$C$12,'Dockage Schedule'!$M$11,'Yield &amp; Quality'!N49&lt;'Dockage Schedule'!$C$13,'Dockage Schedule'!$M$12,'Yield &amp; Quality'!N49&lt;'Dockage Schedule'!$C$14,'Dockage Schedule'!$M$13,'Yield &amp; Quality'!N49&lt;'Dockage Schedule'!$C$15,'Dockage Schedule'!$M$14,'Yield &amp; Quality'!N49&lt;'Dockage Schedule'!$C$16,'Dockage Schedule'!$M$15,'Yield &amp; Quality'!N49&lt;'Dockage Schedule'!$C$17,'Dockage Schedule'!$M$16,'Yield &amp; Quality'!N49&lt;'Dockage Schedule'!$C$18,'Dockage Schedule'!$M$17,'Yield &amp; Quality'!N49&lt;'Dockage Schedule'!$C$19,'Dockage Schedule'!$M$18,'Yield &amp; Quality'!N49&lt;'Dockage Schedule'!$C$20,'Dockage Schedule'!$M$19,'Yield &amp; Quality'!N49&lt;'Dockage Schedule'!$C$21,'Dockage Schedule'!$M$20,'Yield &amp; Quality'!N49&lt;'Dockage Schedule'!$C$22,'Dockage Schedule'!$M$21,'Yield &amp; Quality'!N49&lt;'Dockage Schedule'!$C$23,'Dockage Schedule'!$M$22,'Yield &amp; Quality'!N49&lt;'Dockage Schedule'!$C$24,'Dockage Schedule'!$M$23,'Yield &amp; Quality'!N49&gt;='Dockage Schedule'!E55,'Dockage Schedule'!O55)</f>
        <v>-0.29000000000000004</v>
      </c>
      <c r="O54" s="68" cm="1">
        <f t="array" ref="O54">_xlfn.IFS('Yield &amp; Quality'!T49&gt;='Dockage Schedule'!$P$4,'Dockage Schedule'!$AA$4,'Yield &amp; Quality'!T49&gt;='Dockage Schedule'!$P$5,'Dockage Schedule'!$AA$5,'Yield &amp; Quality'!T49&gt;='Dockage Schedule'!$P$6,'Dockage Schedule'!$AA$6,'Yield &amp; Quality'!T49&gt;='Dockage Schedule'!$P$7,'Dockage Schedule'!$AA$7,'Yield &amp; Quality'!T49&gt;='Dockage Schedule'!$P$8,'Dockage Schedule'!$AA$8,'Yield &amp; Quality'!T49&gt;='Dockage Schedule'!$P$9,'Dockage Schedule'!$AA$9,'Yield &amp; Quality'!T49&gt;='Dockage Schedule'!$P$10,'Dockage Schedule'!$AA$10,'Yield &amp; Quality'!T49&gt;='Dockage Schedule'!$P$11,'Dockage Schedule'!$AA$11,'Yield &amp; Quality'!T49&gt;='Dockage Schedule'!$P$12,'Dockage Schedule'!$AA$12,'Yield &amp; Quality'!T49&gt;='Dockage Schedule'!$P$13,'Dockage Schedule'!$AA$13,'Yield &amp; Quality'!T49&gt;='Dockage Schedule'!$P$14,'Dockage Schedule'!$AA$14,'Yield &amp; Quality'!T49&gt;='Dockage Schedule'!$P$15,'Dockage Schedule'!$AA$15,'Yield &amp; Quality'!T49&gt;='Dockage Schedule'!$P$16,'Dockage Schedule'!$AA$16,'Yield &amp; Quality'!T49&gt;='Dockage Schedule'!$P$17,'Dockage Schedule'!$AA$17,'Yield &amp; Quality'!T49&gt;='Dockage Schedule'!$P$18,'Dockage Schedule'!$AA$18,'Yield &amp; Quality'!T49&gt;='Dockage Schedule'!$P$19,'Dockage Schedule'!$AA$19,'Yield &amp; Quality'!T49&gt;='Dockage Schedule'!$P$20,'Dockage Schedule'!$AA$20,'Yield &amp; Quality'!T49&gt;='Dockage Schedule'!$P$21,'Dockage Schedule'!$AA$21,'Yield &amp; Quality'!T49&gt;='Dockage Schedule'!$P$22,'Dockage Schedule'!$AA$22,'Yield &amp; Quality'!T49&gt;='Dockage Schedule'!$P$23,'Dockage Schedule'!$AA$23,'Yield &amp; Quality'!T49&gt;='Dockage Schedule'!$P$24,'Dockage Schedule'!$AA$24,'Yield &amp; Quality'!T49&gt;='Dockage Schedule'!$P$25,'Dockage Schedule'!$AA$25,'Yield &amp; Quality'!T49&gt;='Dockage Schedule'!$P$26,'Dockage Schedule'!$AA$26,'Yield &amp; Quality'!T49&gt;='Dockage Schedule'!$P$27,'Dockage Schedule'!$AA$27,'Yield &amp; Quality'!T49&lt;'Dockage Schedule'!$P$27,'Dockage Schedule'!$AA$27)+_xlfn.IFS('Yield &amp; Quality'!Y49&lt;'Dockage Schedule'!$AD$4,'Dockage Schedule'!$AN$3,'Yield &amp; Quality'!Y49&lt;'Dockage Schedule'!$AD$5,'Dockage Schedule'!$AN$4,'Yield &amp; Quality'!Y49&lt;'Dockage Schedule'!$AD$6,'Dockage Schedule'!$AN$5,'Yield &amp; Quality'!Y49&lt;'Dockage Schedule'!$AD$7,'Dockage Schedule'!$AN$6,'Yield &amp; Quality'!Y49&lt;'Dockage Schedule'!$AD$8,'Dockage Schedule'!$AN$7,'Yield &amp; Quality'!Y49&lt;'Dockage Schedule'!$AD$9,'Dockage Schedule'!$AN$8,'Yield &amp; Quality'!Y49&lt;'Dockage Schedule'!$AD$10,'Dockage Schedule'!$AN$9,'Yield &amp; Quality'!Y49&lt;'Dockage Schedule'!$AD$11,'Dockage Schedule'!$AN$10,'Yield &amp; Quality'!Y49&lt;'Dockage Schedule'!$AD$12,'Dockage Schedule'!$AN$11,'Yield &amp; Quality'!Y49&lt;'Dockage Schedule'!$AD$13,'Dockage Schedule'!$AN$12,'Yield &amp; Quality'!Y49&lt;'Dockage Schedule'!$AD$14,'Dockage Schedule'!$AN$13,'Yield &amp; Quality'!Y49&lt;'Dockage Schedule'!$AD$15,'Dockage Schedule'!$AN$14,'Yield &amp; Quality'!Y49&lt;'Dockage Schedule'!$AD$16,'Dockage Schedule'!$AN$15,'Yield &amp; Quality'!Y49&lt;'Dockage Schedule'!$AD$17,'Dockage Schedule'!$AN$16,'Yield &amp; Quality'!Y49&lt;'Dockage Schedule'!$AD$18,'Dockage Schedule'!$AN$17,'Yield &amp; Quality'!Y49&lt;'Dockage Schedule'!$AD$19,'Dockage Schedule'!$AN$18,'Yield &amp; Quality'!Y49&lt;'Dockage Schedule'!$AD$20,'Dockage Schedule'!$AN$19,'Yield &amp; Quality'!Y49&lt;'Dockage Schedule'!$AD$21,'Dockage Schedule'!$AN$20,'Yield &amp; Quality'!Y49&lt;'Dockage Schedule'!$AD$21,'Dockage Schedule'!$AN$22,'Yield &amp; Quality'!Y49&lt;'Dockage Schedule'!$AD$22,'Dockage Schedule'!$AN$23,'Yield &amp; Quality'!Y49&lt;'Dockage Schedule'!$AD$24,'Dockage Schedule'!$AN$24,'Yield &amp; Quality'!Y49&lt;'Dockage Schedule'!$AD$25,'Dockage Schedule'!$AN$24,'Yield &amp; Quality'!Y49&gt;='Dockage Schedule'!$AD$25,-500)-_xlfn.IFS('Yield &amp; Quality'!O49&lt;'Dockage Schedule'!$C$4,0,'Yield &amp; Quality'!O49&lt;'Dockage Schedule'!$C$5,'Dockage Schedule'!$M$4,'Yield &amp; Quality'!O49&lt;'Dockage Schedule'!$C$6,'Dockage Schedule'!$M$5,'Yield &amp; Quality'!O49&lt;'Dockage Schedule'!$C$6,'Dockage Schedule'!$M$7,'Yield &amp; Quality'!O49&lt;'Dockage Schedule'!$C$7,'Dockage Schedule'!$M$8,'Yield &amp; Quality'!O49&lt;'Dockage Schedule'!$C$8,'Dockage Schedule'!$M$9,'Yield &amp; Quality'!O49&lt;'Dockage Schedule'!$C$10,'Dockage Schedule'!$M$9,'Yield &amp; Quality'!O49&lt;'Dockage Schedule'!$C$10,'Dockage Schedule'!$M$11,'Yield &amp; Quality'!O49&lt;'Dockage Schedule'!$C$12,'Dockage Schedule'!$M$11,'Yield &amp; Quality'!O49&lt;'Dockage Schedule'!$C$13,'Dockage Schedule'!$M$12,'Yield &amp; Quality'!O49&lt;'Dockage Schedule'!$C$14,'Dockage Schedule'!$M$13,'Yield &amp; Quality'!O49&lt;'Dockage Schedule'!$C$15,'Dockage Schedule'!$M$14,'Yield &amp; Quality'!O49&lt;'Dockage Schedule'!$C$16,'Dockage Schedule'!$M$15,'Yield &amp; Quality'!O49&lt;'Dockage Schedule'!$C$17,'Dockage Schedule'!$M$16,'Yield &amp; Quality'!O49&lt;'Dockage Schedule'!$C$18,'Dockage Schedule'!$M$17,'Yield &amp; Quality'!O49&lt;'Dockage Schedule'!$C$19,'Dockage Schedule'!$M$18,'Yield &amp; Quality'!O49&lt;'Dockage Schedule'!$C$20,'Dockage Schedule'!$M$19,'Yield &amp; Quality'!O49&lt;'Dockage Schedule'!$C$21,'Dockage Schedule'!$M$20,'Yield &amp; Quality'!O49&lt;'Dockage Schedule'!$C$22,'Dockage Schedule'!$M$21,'Yield &amp; Quality'!O49&lt;'Dockage Schedule'!$C$23,'Dockage Schedule'!$M$22,'Yield &amp; Quality'!O49&lt;'Dockage Schedule'!$C$24,'Dockage Schedule'!$M$23,'Yield &amp; Quality'!O49&gt;='Dockage Schedule'!F55,'Dockage Schedule'!P55)</f>
        <v>-0.03</v>
      </c>
      <c r="Q54" s="66">
        <f>(('Yield &amp; Quality'!G49*((100-'Partial Returns'!G54)/100))*($C$3+L54))+($C$4*'Yield &amp; Quality'!AA49)</f>
        <v>719.47254073305658</v>
      </c>
      <c r="R54" s="7">
        <f>(('Yield &amp; Quality'!H49*((100-'Partial Returns'!H54)/100))*($C$3+M54))+($C$4*'Yield &amp; Quality'!AB49)</f>
        <v>915.28502881701957</v>
      </c>
      <c r="S54" s="7">
        <f>(('Yield &amp; Quality'!I49*((100-'Partial Returns'!I54)/100))*($C$3+N54))+($C$4*'Yield &amp; Quality'!AC49)</f>
        <v>771.31987091690428</v>
      </c>
      <c r="T54" s="8">
        <f>(('Yield &amp; Quality'!J49*((100-'Partial Returns'!J54)/100))*($C$3+O54))+($C$4*'Yield &amp; Quality'!AD49)</f>
        <v>997.96125103497252</v>
      </c>
      <c r="U54" s="5"/>
      <c r="V54" s="66" cm="1">
        <f t="array" ref="V54">_xlfn.IFS('Yield &amp; Quality'!B49='Treatment Costs'!$A$3,'Treatment Costs'!$K$3,'Yield &amp; Quality'!B49='Treatment Costs'!$A$4,'Treatment Costs'!$K$4,'Yield &amp; Quality'!B49='Treatment Costs'!$A$5,'Treatment Costs'!$K$5,'Yield &amp; Quality'!B49='Treatment Costs'!$A$6,'Treatment Costs'!$K$6,'Yield &amp; Quality'!B49='Treatment Costs'!$A$7,'Treatment Costs'!$K$7,'Yield &amp; Quality'!B49='Treatment Costs'!$A$8,'Treatment Costs'!$K$8,'Yield &amp; Quality'!B49='Treatment Costs'!$A$9,'Treatment Costs'!$K$9,'Yield &amp; Quality'!B49='Treatment Costs'!$A$10,'Treatment Costs'!$K$10,'Yield &amp; Quality'!B49='Treatment Costs'!$A$11,'Treatment Costs'!$K$11,'Yield &amp; Quality'!B49='Treatment Costs'!$A$12,'Treatment Costs'!$K$12,'Yield &amp; Quality'!B49='Treatment Costs'!$A$13,'Treatment Costs'!$K$13,'Yield &amp; Quality'!B49='Treatment Costs'!$A$14,'Treatment Costs'!$K$14,'Yield &amp; Quality'!B49='Treatment Costs'!$A$15,'Treatment Costs'!$K$15,'Yield &amp; Quality'!B49='Treatment Costs'!$A$16,'Treatment Costs'!$K$16)</f>
        <v>154.74642857142857</v>
      </c>
      <c r="W54" s="7" cm="1">
        <f t="array" ref="W54">_xlfn.IFS('Yield &amp; Quality'!C49='Treatment Costs'!$A$3,'Treatment Costs'!$W$3,'Yield &amp; Quality'!C49='Treatment Costs'!$A$4,'Treatment Costs'!$W$4,'Yield &amp; Quality'!C49='Treatment Costs'!$A$5,'Treatment Costs'!$W$5,'Yield &amp; Quality'!C49='Treatment Costs'!$A$6,'Treatment Costs'!$W$6,'Yield &amp; Quality'!C49='Treatment Costs'!$A$7,'Treatment Costs'!$W$7,'Yield &amp; Quality'!C49='Treatment Costs'!$A$8,'Treatment Costs'!$W$8,'Yield &amp; Quality'!C49='Treatment Costs'!$A$9,'Treatment Costs'!$W$9,'Yield &amp; Quality'!C49='Treatment Costs'!$A$10,'Treatment Costs'!$W$10,'Yield &amp; Quality'!C49='Treatment Costs'!$A$11,'Treatment Costs'!$W$11,'Yield &amp; Quality'!C49='Treatment Costs'!$A$12,'Treatment Costs'!$W$12,'Yield &amp; Quality'!C49='Treatment Costs'!$A$13,'Treatment Costs'!$W$13,'Yield &amp; Quality'!C49='Treatment Costs'!$A$14,'Treatment Costs'!$W$14,'Yield &amp; Quality'!C49='Treatment Costs'!$A$15,'Treatment Costs'!$W$15,'Yield &amp; Quality'!C49='Treatment Costs'!$A$16,'Treatment Costs'!$W$16)</f>
        <v>98.436607142857142</v>
      </c>
      <c r="X54" s="7" cm="1">
        <f t="array" ref="X54">_xlfn.IFS('Yield &amp; Quality'!D49='Treatment Costs'!$A$3,'Treatment Costs'!$K$3,'Yield &amp; Quality'!D49='Treatment Costs'!$A$4,'Treatment Costs'!$K$4,'Yield &amp; Quality'!D49='Treatment Costs'!$A$5,'Treatment Costs'!$K$5,'Yield &amp; Quality'!D49='Treatment Costs'!$A$6,'Treatment Costs'!$K$6,'Yield &amp; Quality'!D49='Treatment Costs'!$A$7,'Treatment Costs'!$K$7,'Yield &amp; Quality'!D49='Treatment Costs'!$A$8,'Treatment Costs'!$K$8,'Yield &amp; Quality'!D49='Treatment Costs'!$A$9,'Treatment Costs'!$K$9,'Yield &amp; Quality'!D49='Treatment Costs'!$A$10,'Treatment Costs'!$K$10,'Yield &amp; Quality'!D49='Treatment Costs'!$A$11,'Treatment Costs'!$K$11,'Yield &amp; Quality'!D49='Treatment Costs'!$A$12,'Treatment Costs'!$K$12,'Yield &amp; Quality'!D49='Treatment Costs'!$A$13,'Treatment Costs'!$K$13,'Yield &amp; Quality'!D49='Treatment Costs'!$A$14,'Treatment Costs'!$K$14,'Yield &amp; Quality'!D49='Treatment Costs'!$A$15,'Treatment Costs'!$K$15,'Yield &amp; Quality'!D49='Treatment Costs'!$A$16,'Treatment Costs'!$K$16)</f>
        <v>102.18660714285714</v>
      </c>
      <c r="Y54" s="8" cm="1">
        <f t="array" ref="Y54">_xlfn.IFS('Yield &amp; Quality'!E49='Treatment Costs'!$A$3,'Treatment Costs'!$W$3,'Yield &amp; Quality'!E49='Treatment Costs'!$A$4,'Treatment Costs'!$W$4,'Yield &amp; Quality'!E49='Treatment Costs'!$A$5,'Treatment Costs'!$W$5,'Yield &amp; Quality'!E49='Treatment Costs'!$A$6,'Treatment Costs'!$W$6,'Yield &amp; Quality'!E49='Treatment Costs'!$A$7,'Treatment Costs'!$W$7,'Yield &amp; Quality'!E49='Treatment Costs'!$A$8,'Treatment Costs'!$W$8,'Yield &amp; Quality'!E49='Treatment Costs'!$A$9,'Treatment Costs'!$W$9,'Yield &amp; Quality'!E49='Treatment Costs'!$A$10,'Treatment Costs'!$W$10,'Yield &amp; Quality'!E49='Treatment Costs'!$A$11,'Treatment Costs'!$W$11,'Yield &amp; Quality'!E49='Treatment Costs'!$A$12,'Treatment Costs'!$W$12,'Yield &amp; Quality'!E49='Treatment Costs'!$A$13,'Treatment Costs'!$W$13,'Yield &amp; Quality'!E49='Treatment Costs'!$A$14,'Treatment Costs'!$W$14,'Yield &amp; Quality'!E49='Treatment Costs'!$A$15,'Treatment Costs'!$W$15,'Yield &amp; Quality'!E49='Treatment Costs'!$A$16,'Treatment Costs'!$W$16)</f>
        <v>102.37410714285714</v>
      </c>
      <c r="AA54" s="66">
        <f>(('Yield &amp; Quality'!G49*((100-'Partial Returns'!G54)/100))*($C$3+L54))+($C$4*'Yield &amp; Quality'!AA49)-V54</f>
        <v>564.72611216162795</v>
      </c>
      <c r="AB54" s="7">
        <f>(('Yield &amp; Quality'!H49*((100-'Partial Returns'!H54)/100))*($C$3+M54))+($C$4*'Yield &amp; Quality'!AB49)-W54</f>
        <v>816.84842167416241</v>
      </c>
      <c r="AC54" s="7">
        <f>(('Yield &amp; Quality'!I49*((100-'Partial Returns'!I54)/100))*($C$3+N54))+($C$4*'Yield &amp; Quality'!AC49)-X54</f>
        <v>669.13326377404712</v>
      </c>
      <c r="AD54" s="8">
        <f>(('Yield &amp; Quality'!J49*((100-'Partial Returns'!J54)/100))*($C$3+O54))+($C$4*'Yield &amp; Quality'!AD49)-Y54</f>
        <v>895.58714389211536</v>
      </c>
    </row>
    <row r="55" spans="1:30" x14ac:dyDescent="0.25">
      <c r="A55">
        <v>7.5</v>
      </c>
      <c r="B55" s="66">
        <f>($C$3*'Yield &amp; Quality'!G50)+($C$4*'Yield &amp; Quality'!AA50)</f>
        <v>646.61525607162321</v>
      </c>
      <c r="C55" s="7">
        <f>($C$3*'Yield &amp; Quality'!H50)+($C$4*'Yield &amp; Quality'!AB50)</f>
        <v>854.14578093269347</v>
      </c>
      <c r="D55" s="7">
        <f>($C$3*'Yield &amp; Quality'!I50)+($C$4*'Yield &amp; Quality'!AC50)</f>
        <v>1105.5958848443609</v>
      </c>
      <c r="E55" s="8">
        <f>($C$3*'Yield &amp; Quality'!J50)+($C$4*'Yield &amp; Quality'!AD50)</f>
        <v>864.99293876115735</v>
      </c>
      <c r="G55" s="61" cm="1">
        <f t="array" ref="G55">_xlfn.IFS('Yield &amp; Quality'!L50&lt;'Dockage Schedule'!$C$29,0,'Yield &amp; Quality'!L50&lt;'Dockage Schedule'!$C$30,'Dockage Schedule'!$M$29,'Yield &amp; Quality'!L50&lt;'Dockage Schedule'!$C$31,'Dockage Schedule'!$M$30,'Yield &amp; Quality'!L50&lt;'Dockage Schedule'!$C$32,'Dockage Schedule'!$M$31,'Yield &amp; Quality'!L50&lt;'Dockage Schedule'!$C$33,'Dockage Schedule'!$M$32,'Yield &amp; Quality'!L50&lt;'Dockage Schedule'!$C$34,'Dockage Schedule'!$M$33,'Yield &amp; Quality'!L50&lt;'Dockage Schedule'!$C$35,'Dockage Schedule'!$M$34,'Yield &amp; Quality'!L50&lt;'Dockage Schedule'!$C$36,'Dockage Schedule'!$M$35,'Yield &amp; Quality'!L50&lt;'Dockage Schedule'!$C$37,'Dockage Schedule'!$M$36,'Yield &amp; Quality'!L50&lt;'Dockage Schedule'!$C$38,'Dockage Schedule'!$M$37,'Yield &amp; Quality'!L50&lt;'Dockage Schedule'!$C$39,'Dockage Schedule'!$M$38,'Yield &amp; Quality'!L50&lt;'Dockage Schedule'!$C$40,'Dockage Schedule'!$M$39,'Yield &amp; Quality'!L50&lt;'Dockage Schedule'!$C$41,'Dockage Schedule'!$M$40,'Yield &amp; Quality'!L50&lt;'Dockage Schedule'!$C$42,'Dockage Schedule'!$M$41,'Yield &amp; Quality'!L50&lt;'Dockage Schedule'!$C$43,'Dockage Schedule'!$M$42,'Yield &amp; Quality'!L50&lt;'Dockage Schedule'!$C$44,'Dockage Schedule'!$M$43,'Yield &amp; Quality'!L50&lt;'Dockage Schedule'!$C$45,'Dockage Schedule'!$M$44,'Yield &amp; Quality'!L50&lt;'Dockage Schedule'!$C$46,'Dockage Schedule'!$M$45,'Yield &amp; Quality'!L50&lt;'Dockage Schedule'!$C$47,'Dockage Schedule'!$M$46,'Yield &amp; Quality'!L50&lt;'Dockage Schedule'!$C$48,'Dockage Schedule'!$M$47,'Yield &amp; Quality'!L50&lt;'Dockage Schedule'!$C$49,'Dockage Schedule'!M80,'Yield &amp; Quality'!L50&gt;='Dockage Schedule'!$C$49,'Dockage Schedule'!$M$49)</f>
        <v>0</v>
      </c>
      <c r="H55" cm="1">
        <f t="array" ref="H55">_xlfn.IFS('Yield &amp; Quality'!M50&lt;'Dockage Schedule'!$C$29,0,'Yield &amp; Quality'!M50&lt;'Dockage Schedule'!$C$30,'Dockage Schedule'!$M$29,'Yield &amp; Quality'!M50&lt;'Dockage Schedule'!$C$31,'Dockage Schedule'!$M$30,'Yield &amp; Quality'!M50&lt;'Dockage Schedule'!$C$32,'Dockage Schedule'!$M$31,'Yield &amp; Quality'!M50&lt;'Dockage Schedule'!$C$33,'Dockage Schedule'!$M$32,'Yield &amp; Quality'!M50&lt;'Dockage Schedule'!$C$34,'Dockage Schedule'!$M$33,'Yield &amp; Quality'!M50&lt;'Dockage Schedule'!$C$35,'Dockage Schedule'!$M$34,'Yield &amp; Quality'!M50&lt;'Dockage Schedule'!$C$36,'Dockage Schedule'!$M$35,'Yield &amp; Quality'!M50&lt;'Dockage Schedule'!$C$37,'Dockage Schedule'!$M$36,'Yield &amp; Quality'!M50&lt;'Dockage Schedule'!$C$38,'Dockage Schedule'!$M$37,'Yield &amp; Quality'!M50&lt;'Dockage Schedule'!$C$39,'Dockage Schedule'!$M$38,'Yield &amp; Quality'!M50&lt;'Dockage Schedule'!$C$40,'Dockage Schedule'!$M$39,'Yield &amp; Quality'!M50&lt;'Dockage Schedule'!$C$41,'Dockage Schedule'!$M$40,'Yield &amp; Quality'!M50&lt;'Dockage Schedule'!$C$42,'Dockage Schedule'!$M$41,'Yield &amp; Quality'!M50&lt;'Dockage Schedule'!$C$43,'Dockage Schedule'!$M$42,'Yield &amp; Quality'!M50&lt;'Dockage Schedule'!$C$44,'Dockage Schedule'!$M$43,'Yield &amp; Quality'!M50&lt;'Dockage Schedule'!$C$45,'Dockage Schedule'!$M$44,'Yield &amp; Quality'!M50&lt;'Dockage Schedule'!$C$46,'Dockage Schedule'!$M$45,'Yield &amp; Quality'!M50&lt;'Dockage Schedule'!$C$47,'Dockage Schedule'!$M$46,'Yield &amp; Quality'!M50&lt;'Dockage Schedule'!$C$48,'Dockage Schedule'!$M$47,'Yield &amp; Quality'!M50&lt;'Dockage Schedule'!$C$49,'Dockage Schedule'!N80,'Yield &amp; Quality'!M50&gt;='Dockage Schedule'!$C$49,'Dockage Schedule'!$M$49)</f>
        <v>0</v>
      </c>
      <c r="I55" cm="1">
        <f t="array" ref="I55">_xlfn.IFS('Yield &amp; Quality'!N50&lt;'Dockage Schedule'!$C$29,0,'Yield &amp; Quality'!N50&lt;'Dockage Schedule'!$C$30,'Dockage Schedule'!$M$29,'Yield &amp; Quality'!N50&lt;'Dockage Schedule'!$C$31,'Dockage Schedule'!$M$30,'Yield &amp; Quality'!N50&lt;'Dockage Schedule'!$C$32,'Dockage Schedule'!$M$31,'Yield &amp; Quality'!N50&lt;'Dockage Schedule'!$C$33,'Dockage Schedule'!$M$32,'Yield &amp; Quality'!N50&lt;'Dockage Schedule'!$C$34,'Dockage Schedule'!$M$33,'Yield &amp; Quality'!N50&lt;'Dockage Schedule'!$C$35,'Dockage Schedule'!$M$34,'Yield &amp; Quality'!N50&lt;'Dockage Schedule'!$C$36,'Dockage Schedule'!$M$35,'Yield &amp; Quality'!N50&lt;'Dockage Schedule'!$C$37,'Dockage Schedule'!$M$36,'Yield &amp; Quality'!N50&lt;'Dockage Schedule'!$C$38,'Dockage Schedule'!$M$37,'Yield &amp; Quality'!N50&lt;'Dockage Schedule'!$C$39,'Dockage Schedule'!$M$38,'Yield &amp; Quality'!N50&lt;'Dockage Schedule'!$C$40,'Dockage Schedule'!$M$39,'Yield &amp; Quality'!N50&lt;'Dockage Schedule'!$C$41,'Dockage Schedule'!$M$40,'Yield &amp; Quality'!N50&lt;'Dockage Schedule'!$C$42,'Dockage Schedule'!$M$41,'Yield &amp; Quality'!N50&lt;'Dockage Schedule'!$C$43,'Dockage Schedule'!$M$42,'Yield &amp; Quality'!N50&lt;'Dockage Schedule'!$C$44,'Dockage Schedule'!$M$43,'Yield &amp; Quality'!N50&lt;'Dockage Schedule'!$C$45,'Dockage Schedule'!$M$44,'Yield &amp; Quality'!N50&lt;'Dockage Schedule'!$C$46,'Dockage Schedule'!$M$45,'Yield &amp; Quality'!N50&lt;'Dockage Schedule'!$C$47,'Dockage Schedule'!$M$46,'Yield &amp; Quality'!N50&lt;'Dockage Schedule'!$C$48,'Dockage Schedule'!$M$47,'Yield &amp; Quality'!N50&lt;'Dockage Schedule'!$C$49,'Dockage Schedule'!O80,'Yield &amp; Quality'!N50&gt;='Dockage Schedule'!$C$49,'Dockage Schedule'!$M$49)</f>
        <v>0</v>
      </c>
      <c r="J55" s="62" cm="1">
        <f t="array" ref="J55">_xlfn.IFS('Yield &amp; Quality'!O50&lt;'Dockage Schedule'!$C$29,0,'Yield &amp; Quality'!O50&lt;'Dockage Schedule'!$C$30,'Dockage Schedule'!$M$29,'Yield &amp; Quality'!O50&lt;'Dockage Schedule'!$C$31,'Dockage Schedule'!$M$30,'Yield &amp; Quality'!O50&lt;'Dockage Schedule'!$C$32,'Dockage Schedule'!$M$31,'Yield &amp; Quality'!O50&lt;'Dockage Schedule'!$C$33,'Dockage Schedule'!$M$32,'Yield &amp; Quality'!O50&lt;'Dockage Schedule'!$C$34,'Dockage Schedule'!$M$33,'Yield &amp; Quality'!O50&lt;'Dockage Schedule'!$C$35,'Dockage Schedule'!$M$34,'Yield &amp; Quality'!O50&lt;'Dockage Schedule'!$C$36,'Dockage Schedule'!$M$35,'Yield &amp; Quality'!O50&lt;'Dockage Schedule'!$C$37,'Dockage Schedule'!$M$36,'Yield &amp; Quality'!O50&lt;'Dockage Schedule'!$C$38,'Dockage Schedule'!$M$37,'Yield &amp; Quality'!O50&lt;'Dockage Schedule'!$C$39,'Dockage Schedule'!$M$38,'Yield &amp; Quality'!O50&lt;'Dockage Schedule'!$C$40,'Dockage Schedule'!$M$39,'Yield &amp; Quality'!O50&lt;'Dockage Schedule'!$C$41,'Dockage Schedule'!$M$40,'Yield &amp; Quality'!O50&lt;'Dockage Schedule'!$C$42,'Dockage Schedule'!$M$41,'Yield &amp; Quality'!O50&lt;'Dockage Schedule'!$C$43,'Dockage Schedule'!$M$42,'Yield &amp; Quality'!O50&lt;'Dockage Schedule'!$C$44,'Dockage Schedule'!$M$43,'Yield &amp; Quality'!O50&lt;'Dockage Schedule'!$C$45,'Dockage Schedule'!$M$44,'Yield &amp; Quality'!O50&lt;'Dockage Schedule'!$C$46,'Dockage Schedule'!$M$45,'Yield &amp; Quality'!O50&lt;'Dockage Schedule'!$C$47,'Dockage Schedule'!$M$46,'Yield &amp; Quality'!O50&lt;'Dockage Schedule'!$C$48,'Dockage Schedule'!$M$47,'Yield &amp; Quality'!O50&lt;'Dockage Schedule'!$C$49,'Dockage Schedule'!P80,'Yield &amp; Quality'!O50&gt;='Dockage Schedule'!$C$49,'Dockage Schedule'!$M$49)</f>
        <v>0</v>
      </c>
      <c r="L55" s="67" cm="1">
        <f t="array" ref="L55">_xlfn.IFS('Yield &amp; Quality'!Q50&gt;='Dockage Schedule'!$P$4,'Dockage Schedule'!$AA$4,'Yield &amp; Quality'!Q50&gt;='Dockage Schedule'!$P$5,'Dockage Schedule'!$AA$5,'Yield &amp; Quality'!Q50&gt;='Dockage Schedule'!$P$6,'Dockage Schedule'!$AA$6,'Yield &amp; Quality'!Q50&gt;='Dockage Schedule'!$P$7,'Dockage Schedule'!$AA$7,'Yield &amp; Quality'!Q50&gt;='Dockage Schedule'!$P$8,'Dockage Schedule'!$AA$8,'Yield &amp; Quality'!Q50&gt;='Dockage Schedule'!$P$9,'Dockage Schedule'!$AA$9,'Yield &amp; Quality'!Q50&gt;='Dockage Schedule'!$P$10,'Dockage Schedule'!$AA$10,'Yield &amp; Quality'!Q50&gt;='Dockage Schedule'!$P$11,'Dockage Schedule'!$AA$11,'Yield &amp; Quality'!Q50&gt;='Dockage Schedule'!$P$12,'Dockage Schedule'!$AA$12,'Yield &amp; Quality'!Q50&gt;='Dockage Schedule'!$P$13,'Dockage Schedule'!$AA$13,'Yield &amp; Quality'!Q50&gt;='Dockage Schedule'!$P$14,'Dockage Schedule'!$AA$14,'Yield &amp; Quality'!Q50&gt;='Dockage Schedule'!$P$15,'Dockage Schedule'!$AA$15,'Yield &amp; Quality'!Q50&gt;='Dockage Schedule'!$P$16,'Dockage Schedule'!$AA$16,'Yield &amp; Quality'!Q50&gt;='Dockage Schedule'!$P$17,'Dockage Schedule'!$AA$17,'Yield &amp; Quality'!Q50&gt;='Dockage Schedule'!$P$18,'Dockage Schedule'!$AA$18,'Yield &amp; Quality'!Q50&gt;='Dockage Schedule'!$P$19,'Dockage Schedule'!$AA$19,'Yield &amp; Quality'!Q50&gt;='Dockage Schedule'!$P$20,'Dockage Schedule'!$AA$20,'Yield &amp; Quality'!Q50&gt;='Dockage Schedule'!$P$21,'Dockage Schedule'!$AA$21,'Yield &amp; Quality'!Q50&gt;='Dockage Schedule'!$P$22,'Dockage Schedule'!$AA$22,'Yield &amp; Quality'!Q50&gt;='Dockage Schedule'!$P$23,'Dockage Schedule'!$AA$23,'Yield &amp; Quality'!Q50&gt;='Dockage Schedule'!$P$24,'Dockage Schedule'!$AA$24,'Yield &amp; Quality'!Q50&gt;='Dockage Schedule'!$P$25,'Dockage Schedule'!$AA$25,'Yield &amp; Quality'!Q50&gt;='Dockage Schedule'!$P$26,'Dockage Schedule'!$AA$26,'Yield &amp; Quality'!Q50&gt;='Dockage Schedule'!$P$27,'Dockage Schedule'!$AA$27,'Yield &amp; Quality'!Q50&lt;'Dockage Schedule'!$P$27,'Dockage Schedule'!$AA$27)+_xlfn.IFS('Yield &amp; Quality'!V50&lt;'Dockage Schedule'!$AD$4,'Dockage Schedule'!$AN$3,'Yield &amp; Quality'!V50&lt;'Dockage Schedule'!$AD$5,'Dockage Schedule'!$AN$4,'Yield &amp; Quality'!V50&lt;'Dockage Schedule'!$AD$6,'Dockage Schedule'!$AN$5,'Yield &amp; Quality'!V50&lt;'Dockage Schedule'!$AD$7,'Dockage Schedule'!$AN$6,'Yield &amp; Quality'!V50&lt;'Dockage Schedule'!$AD$8,'Dockage Schedule'!$AN$7,'Yield &amp; Quality'!V50&lt;'Dockage Schedule'!$AD$9,'Dockage Schedule'!$AN$8,'Yield &amp; Quality'!V50&lt;'Dockage Schedule'!$AD$10,'Dockage Schedule'!$AN$9,'Yield &amp; Quality'!V50&lt;'Dockage Schedule'!$AD$11,'Dockage Schedule'!$AN$10,'Yield &amp; Quality'!V50&lt;'Dockage Schedule'!$AD$12,'Dockage Schedule'!$AN$11,'Yield &amp; Quality'!V50&lt;'Dockage Schedule'!$AD$13,'Dockage Schedule'!$AN$12,'Yield &amp; Quality'!V50&lt;'Dockage Schedule'!$AD$14,'Dockage Schedule'!$AN$13,'Yield &amp; Quality'!V50&lt;'Dockage Schedule'!$AD$15,'Dockage Schedule'!$AN$14,'Yield &amp; Quality'!V50&lt;'Dockage Schedule'!$AD$16,'Dockage Schedule'!$AN$15,'Yield &amp; Quality'!V50&lt;'Dockage Schedule'!$AD$17,'Dockage Schedule'!$AN$16,'Yield &amp; Quality'!V50&lt;'Dockage Schedule'!$AD$18,'Dockage Schedule'!$AN$17,'Yield &amp; Quality'!V50&lt;'Dockage Schedule'!$AD$19,'Dockage Schedule'!$AN$18,'Yield &amp; Quality'!V50&lt;'Dockage Schedule'!$AD$20,'Dockage Schedule'!$AN$19,'Yield &amp; Quality'!V50&lt;'Dockage Schedule'!$AD$21,'Dockage Schedule'!$AN$20,'Yield &amp; Quality'!V50&lt;'Dockage Schedule'!$AD$21,'Dockage Schedule'!$AN$22,'Yield &amp; Quality'!V50&lt;'Dockage Schedule'!$AD$22,'Dockage Schedule'!$AN$23,'Yield &amp; Quality'!V50&lt;'Dockage Schedule'!$AD$24,'Dockage Schedule'!$AN$24,'Yield &amp; Quality'!V50&lt;'Dockage Schedule'!$AD$25,'Dockage Schedule'!$AN$24,'Yield &amp; Quality'!V50&gt;='Dockage Schedule'!$AD$25,-500)-_xlfn.IFS('Yield &amp; Quality'!L50&lt;'Dockage Schedule'!$C$4,0,'Yield &amp; Quality'!L50&lt;'Dockage Schedule'!$C$5,'Dockage Schedule'!$M$4,'Yield &amp; Quality'!L50&lt;'Dockage Schedule'!$C$6,'Dockage Schedule'!$M$5,'Yield &amp; Quality'!L50&lt;'Dockage Schedule'!$C$6,'Dockage Schedule'!$M$7,'Yield &amp; Quality'!L50&lt;'Dockage Schedule'!$C$7,'Dockage Schedule'!$M$8,'Yield &amp; Quality'!L50&lt;'Dockage Schedule'!$C$8,'Dockage Schedule'!$M$9,'Yield &amp; Quality'!L50&lt;'Dockage Schedule'!$C$10,'Dockage Schedule'!$M$9,'Yield &amp; Quality'!L50&lt;'Dockage Schedule'!$C$10,'Dockage Schedule'!$M$11,'Yield &amp; Quality'!L50&lt;'Dockage Schedule'!$C$12,'Dockage Schedule'!$M$11,'Yield &amp; Quality'!L50&lt;'Dockage Schedule'!$C$13,'Dockage Schedule'!$M$12,'Yield &amp; Quality'!L50&lt;'Dockage Schedule'!$C$14,'Dockage Schedule'!$M$13,'Yield &amp; Quality'!L50&lt;'Dockage Schedule'!$C$15,'Dockage Schedule'!$M$14,'Yield &amp; Quality'!L50&lt;'Dockage Schedule'!$C$16,'Dockage Schedule'!$M$15,'Yield &amp; Quality'!L50&lt;'Dockage Schedule'!$C$17,'Dockage Schedule'!$M$16,'Yield &amp; Quality'!L50&lt;'Dockage Schedule'!$C$18,'Dockage Schedule'!$M$17,'Yield &amp; Quality'!L50&lt;'Dockage Schedule'!$C$19,'Dockage Schedule'!$M$18,'Yield &amp; Quality'!L50&lt;'Dockage Schedule'!$C$20,'Dockage Schedule'!$M$19,'Yield &amp; Quality'!L50&lt;'Dockage Schedule'!$C$21,'Dockage Schedule'!$M$20,'Yield &amp; Quality'!L50&lt;'Dockage Schedule'!$C$22,'Dockage Schedule'!$M$21,'Yield &amp; Quality'!L50&lt;'Dockage Schedule'!$C$23,'Dockage Schedule'!$M$22,'Yield &amp; Quality'!L50&lt;'Dockage Schedule'!$C$24,'Dockage Schedule'!$M$23,'Yield &amp; Quality'!L50&gt;='Dockage Schedule'!C56,'Dockage Schedule'!M56)</f>
        <v>-0.7</v>
      </c>
      <c r="M55" s="29" cm="1">
        <f t="array" ref="M55">_xlfn.IFS('Yield &amp; Quality'!R50&gt;='Dockage Schedule'!$P$4,'Dockage Schedule'!$AA$4,'Yield &amp; Quality'!R50&gt;='Dockage Schedule'!$P$5,'Dockage Schedule'!$AA$5,'Yield &amp; Quality'!R50&gt;='Dockage Schedule'!$P$6,'Dockage Schedule'!$AA$6,'Yield &amp; Quality'!R50&gt;='Dockage Schedule'!$P$7,'Dockage Schedule'!$AA$7,'Yield &amp; Quality'!R50&gt;='Dockage Schedule'!$P$8,'Dockage Schedule'!$AA$8,'Yield &amp; Quality'!R50&gt;='Dockage Schedule'!$P$9,'Dockage Schedule'!$AA$9,'Yield &amp; Quality'!R50&gt;='Dockage Schedule'!$P$10,'Dockage Schedule'!$AA$10,'Yield &amp; Quality'!R50&gt;='Dockage Schedule'!$P$11,'Dockage Schedule'!$AA$11,'Yield &amp; Quality'!R50&gt;='Dockage Schedule'!$P$12,'Dockage Schedule'!$AA$12,'Yield &amp; Quality'!R50&gt;='Dockage Schedule'!$P$13,'Dockage Schedule'!$AA$13,'Yield &amp; Quality'!R50&gt;='Dockage Schedule'!$P$14,'Dockage Schedule'!$AA$14,'Yield &amp; Quality'!R50&gt;='Dockage Schedule'!$P$15,'Dockage Schedule'!$AA$15,'Yield &amp; Quality'!R50&gt;='Dockage Schedule'!$P$16,'Dockage Schedule'!$AA$16,'Yield &amp; Quality'!R50&gt;='Dockage Schedule'!$P$17,'Dockage Schedule'!$AA$17,'Yield &amp; Quality'!R50&gt;='Dockage Schedule'!$P$18,'Dockage Schedule'!$AA$18,'Yield &amp; Quality'!R50&gt;='Dockage Schedule'!$P$19,'Dockage Schedule'!$AA$19,'Yield &amp; Quality'!R50&gt;='Dockage Schedule'!$P$20,'Dockage Schedule'!$AA$20,'Yield &amp; Quality'!R50&gt;='Dockage Schedule'!$P$21,'Dockage Schedule'!$AA$21,'Yield &amp; Quality'!R50&gt;='Dockage Schedule'!$P$22,'Dockage Schedule'!$AA$22,'Yield &amp; Quality'!R50&gt;='Dockage Schedule'!$P$23,'Dockage Schedule'!$AA$23,'Yield &amp; Quality'!R50&gt;='Dockage Schedule'!$P$24,'Dockage Schedule'!$AA$24,'Yield &amp; Quality'!R50&gt;='Dockage Schedule'!$P$25,'Dockage Schedule'!$AA$25,'Yield &amp; Quality'!R50&gt;='Dockage Schedule'!$P$26,'Dockage Schedule'!$AA$26,'Yield &amp; Quality'!R50&gt;='Dockage Schedule'!$P$27,'Dockage Schedule'!$AA$27,'Yield &amp; Quality'!R50&lt;'Dockage Schedule'!$P$27,'Dockage Schedule'!$AA$27)+_xlfn.IFS('Yield &amp; Quality'!W50&lt;'Dockage Schedule'!$AD$4,'Dockage Schedule'!$AN$3,'Yield &amp; Quality'!W50&lt;'Dockage Schedule'!$AD$5,'Dockage Schedule'!$AN$4,'Yield &amp; Quality'!W50&lt;'Dockage Schedule'!$AD$6,'Dockage Schedule'!$AN$5,'Yield &amp; Quality'!W50&lt;'Dockage Schedule'!$AD$7,'Dockage Schedule'!$AN$6,'Yield &amp; Quality'!W50&lt;'Dockage Schedule'!$AD$8,'Dockage Schedule'!$AN$7,'Yield &amp; Quality'!W50&lt;'Dockage Schedule'!$AD$9,'Dockage Schedule'!$AN$8,'Yield &amp; Quality'!W50&lt;'Dockage Schedule'!$AD$10,'Dockage Schedule'!$AN$9,'Yield &amp; Quality'!W50&lt;'Dockage Schedule'!$AD$11,'Dockage Schedule'!$AN$10,'Yield &amp; Quality'!W50&lt;'Dockage Schedule'!$AD$12,'Dockage Schedule'!$AN$11,'Yield &amp; Quality'!W50&lt;'Dockage Schedule'!$AD$13,'Dockage Schedule'!$AN$12,'Yield &amp; Quality'!W50&lt;'Dockage Schedule'!$AD$14,'Dockage Schedule'!$AN$13,'Yield &amp; Quality'!W50&lt;'Dockage Schedule'!$AD$15,'Dockage Schedule'!$AN$14,'Yield &amp; Quality'!W50&lt;'Dockage Schedule'!$AD$16,'Dockage Schedule'!$AN$15,'Yield &amp; Quality'!W50&lt;'Dockage Schedule'!$AD$17,'Dockage Schedule'!$AN$16,'Yield &amp; Quality'!W50&lt;'Dockage Schedule'!$AD$18,'Dockage Schedule'!$AN$17,'Yield &amp; Quality'!W50&lt;'Dockage Schedule'!$AD$19,'Dockage Schedule'!$AN$18,'Yield &amp; Quality'!W50&lt;'Dockage Schedule'!$AD$20,'Dockage Schedule'!$AN$19,'Yield &amp; Quality'!W50&lt;'Dockage Schedule'!$AD$21,'Dockage Schedule'!$AN$20,'Yield &amp; Quality'!W50&lt;'Dockage Schedule'!$AD$21,'Dockage Schedule'!$AN$22,'Yield &amp; Quality'!W50&lt;'Dockage Schedule'!$AD$22,'Dockage Schedule'!$AN$23,'Yield &amp; Quality'!W50&lt;'Dockage Schedule'!$AD$24,'Dockage Schedule'!$AN$24,'Yield &amp; Quality'!W50&lt;'Dockage Schedule'!$AD$25,'Dockage Schedule'!$AN$24,'Yield &amp; Quality'!W50&gt;='Dockage Schedule'!$AD$25,-500)-_xlfn.IFS('Yield &amp; Quality'!M50&lt;'Dockage Schedule'!$C$4,0,'Yield &amp; Quality'!M50&lt;'Dockage Schedule'!$C$5,'Dockage Schedule'!$M$4,'Yield &amp; Quality'!M50&lt;'Dockage Schedule'!$C$6,'Dockage Schedule'!$M$5,'Yield &amp; Quality'!M50&lt;'Dockage Schedule'!$C$6,'Dockage Schedule'!$M$7,'Yield &amp; Quality'!M50&lt;'Dockage Schedule'!$C$7,'Dockage Schedule'!$M$8,'Yield &amp; Quality'!M50&lt;'Dockage Schedule'!$C$8,'Dockage Schedule'!$M$9,'Yield &amp; Quality'!M50&lt;'Dockage Schedule'!$C$10,'Dockage Schedule'!$M$9,'Yield &amp; Quality'!M50&lt;'Dockage Schedule'!$C$10,'Dockage Schedule'!$M$11,'Yield &amp; Quality'!M50&lt;'Dockage Schedule'!$C$12,'Dockage Schedule'!$M$11,'Yield &amp; Quality'!M50&lt;'Dockage Schedule'!$C$13,'Dockage Schedule'!$M$12,'Yield &amp; Quality'!M50&lt;'Dockage Schedule'!$C$14,'Dockage Schedule'!$M$13,'Yield &amp; Quality'!M50&lt;'Dockage Schedule'!$C$15,'Dockage Schedule'!$M$14,'Yield &amp; Quality'!M50&lt;'Dockage Schedule'!$C$16,'Dockage Schedule'!$M$15,'Yield &amp; Quality'!M50&lt;'Dockage Schedule'!$C$17,'Dockage Schedule'!$M$16,'Yield &amp; Quality'!M50&lt;'Dockage Schedule'!$C$18,'Dockage Schedule'!$M$17,'Yield &amp; Quality'!M50&lt;'Dockage Schedule'!$C$19,'Dockage Schedule'!$M$18,'Yield &amp; Quality'!M50&lt;'Dockage Schedule'!$C$20,'Dockage Schedule'!$M$19,'Yield &amp; Quality'!M50&lt;'Dockage Schedule'!$C$21,'Dockage Schedule'!$M$20,'Yield &amp; Quality'!M50&lt;'Dockage Schedule'!$C$22,'Dockage Schedule'!$M$21,'Yield &amp; Quality'!M50&lt;'Dockage Schedule'!$C$23,'Dockage Schedule'!$M$22,'Yield &amp; Quality'!M50&lt;'Dockage Schedule'!$C$24,'Dockage Schedule'!$M$23,'Yield &amp; Quality'!M50&gt;='Dockage Schedule'!D56,'Dockage Schedule'!N56)</f>
        <v>-0.14000000000000001</v>
      </c>
      <c r="N55" s="29" cm="1">
        <f t="array" ref="N55">_xlfn.IFS('Yield &amp; Quality'!S50&gt;='Dockage Schedule'!$P$4,'Dockage Schedule'!$AA$4,'Yield &amp; Quality'!S50&gt;='Dockage Schedule'!$P$5,'Dockage Schedule'!$AA$5,'Yield &amp; Quality'!S50&gt;='Dockage Schedule'!$P$6,'Dockage Schedule'!$AA$6,'Yield &amp; Quality'!S50&gt;='Dockage Schedule'!$P$7,'Dockage Schedule'!$AA$7,'Yield &amp; Quality'!S50&gt;='Dockage Schedule'!$P$8,'Dockage Schedule'!$AA$8,'Yield &amp; Quality'!S50&gt;='Dockage Schedule'!$P$9,'Dockage Schedule'!$AA$9,'Yield &amp; Quality'!S50&gt;='Dockage Schedule'!$P$10,'Dockage Schedule'!$AA$10,'Yield &amp; Quality'!S50&gt;='Dockage Schedule'!$P$11,'Dockage Schedule'!$AA$11,'Yield &amp; Quality'!S50&gt;='Dockage Schedule'!$P$12,'Dockage Schedule'!$AA$12,'Yield &amp; Quality'!S50&gt;='Dockage Schedule'!$P$13,'Dockage Schedule'!$AA$13,'Yield &amp; Quality'!S50&gt;='Dockage Schedule'!$P$14,'Dockage Schedule'!$AA$14,'Yield &amp; Quality'!S50&gt;='Dockage Schedule'!$P$15,'Dockage Schedule'!$AA$15,'Yield &amp; Quality'!S50&gt;='Dockage Schedule'!$P$16,'Dockage Schedule'!$AA$16,'Yield &amp; Quality'!S50&gt;='Dockage Schedule'!$P$17,'Dockage Schedule'!$AA$17,'Yield &amp; Quality'!S50&gt;='Dockage Schedule'!$P$18,'Dockage Schedule'!$AA$18,'Yield &amp; Quality'!S50&gt;='Dockage Schedule'!$P$19,'Dockage Schedule'!$AA$19,'Yield &amp; Quality'!S50&gt;='Dockage Schedule'!$P$20,'Dockage Schedule'!$AA$20,'Yield &amp; Quality'!S50&gt;='Dockage Schedule'!$P$21,'Dockage Schedule'!$AA$21,'Yield &amp; Quality'!S50&gt;='Dockage Schedule'!$P$22,'Dockage Schedule'!$AA$22,'Yield &amp; Quality'!S50&gt;='Dockage Schedule'!$P$23,'Dockage Schedule'!$AA$23,'Yield &amp; Quality'!S50&gt;='Dockage Schedule'!$P$24,'Dockage Schedule'!$AA$24,'Yield &amp; Quality'!S50&gt;='Dockage Schedule'!$P$25,'Dockage Schedule'!$AA$25,'Yield &amp; Quality'!S50&gt;='Dockage Schedule'!$P$26,'Dockage Schedule'!$AA$26,'Yield &amp; Quality'!S50&gt;='Dockage Schedule'!$P$27,'Dockage Schedule'!$AA$27,'Yield &amp; Quality'!S50&lt;'Dockage Schedule'!$P$27,'Dockage Schedule'!$AA$27)+_xlfn.IFS('Yield &amp; Quality'!X50&lt;'Dockage Schedule'!$AD$4,'Dockage Schedule'!$AN$3,'Yield &amp; Quality'!X50&lt;'Dockage Schedule'!$AD$5,'Dockage Schedule'!$AN$4,'Yield &amp; Quality'!X50&lt;'Dockage Schedule'!$AD$6,'Dockage Schedule'!$AN$5,'Yield &amp; Quality'!X50&lt;'Dockage Schedule'!$AD$7,'Dockage Schedule'!$AN$6,'Yield &amp; Quality'!X50&lt;'Dockage Schedule'!$AD$8,'Dockage Schedule'!$AN$7,'Yield &amp; Quality'!X50&lt;'Dockage Schedule'!$AD$9,'Dockage Schedule'!$AN$8,'Yield &amp; Quality'!X50&lt;'Dockage Schedule'!$AD$10,'Dockage Schedule'!$AN$9,'Yield &amp; Quality'!X50&lt;'Dockage Schedule'!$AD$11,'Dockage Schedule'!$AN$10,'Yield &amp; Quality'!X50&lt;'Dockage Schedule'!$AD$12,'Dockage Schedule'!$AN$11,'Yield &amp; Quality'!X50&lt;'Dockage Schedule'!$AD$13,'Dockage Schedule'!$AN$12,'Yield &amp; Quality'!X50&lt;'Dockage Schedule'!$AD$14,'Dockage Schedule'!$AN$13,'Yield &amp; Quality'!X50&lt;'Dockage Schedule'!$AD$15,'Dockage Schedule'!$AN$14,'Yield &amp; Quality'!X50&lt;'Dockage Schedule'!$AD$16,'Dockage Schedule'!$AN$15,'Yield &amp; Quality'!X50&lt;'Dockage Schedule'!$AD$17,'Dockage Schedule'!$AN$16,'Yield &amp; Quality'!X50&lt;'Dockage Schedule'!$AD$18,'Dockage Schedule'!$AN$17,'Yield &amp; Quality'!X50&lt;'Dockage Schedule'!$AD$19,'Dockage Schedule'!$AN$18,'Yield &amp; Quality'!X50&lt;'Dockage Schedule'!$AD$20,'Dockage Schedule'!$AN$19,'Yield &amp; Quality'!X50&lt;'Dockage Schedule'!$AD$21,'Dockage Schedule'!$AN$20,'Yield &amp; Quality'!X50&lt;'Dockage Schedule'!$AD$21,'Dockage Schedule'!$AN$22,'Yield &amp; Quality'!X50&lt;'Dockage Schedule'!$AD$22,'Dockage Schedule'!$AN$23,'Yield &amp; Quality'!X50&lt;'Dockage Schedule'!$AD$24,'Dockage Schedule'!$AN$24,'Yield &amp; Quality'!X50&lt;'Dockage Schedule'!$AD$25,'Dockage Schedule'!$AN$24,'Yield &amp; Quality'!X50&gt;='Dockage Schedule'!$AD$25,-500)-_xlfn.IFS('Yield &amp; Quality'!N50&lt;'Dockage Schedule'!$C$4,0,'Yield &amp; Quality'!N50&lt;'Dockage Schedule'!$C$5,'Dockage Schedule'!$M$4,'Yield &amp; Quality'!N50&lt;'Dockage Schedule'!$C$6,'Dockage Schedule'!$M$5,'Yield &amp; Quality'!N50&lt;'Dockage Schedule'!$C$6,'Dockage Schedule'!$M$7,'Yield &amp; Quality'!N50&lt;'Dockage Schedule'!$C$7,'Dockage Schedule'!$M$8,'Yield &amp; Quality'!N50&lt;'Dockage Schedule'!$C$8,'Dockage Schedule'!$M$9,'Yield &amp; Quality'!N50&lt;'Dockage Schedule'!$C$10,'Dockage Schedule'!$M$9,'Yield &amp; Quality'!N50&lt;'Dockage Schedule'!$C$10,'Dockage Schedule'!$M$11,'Yield &amp; Quality'!N50&lt;'Dockage Schedule'!$C$12,'Dockage Schedule'!$M$11,'Yield &amp; Quality'!N50&lt;'Dockage Schedule'!$C$13,'Dockage Schedule'!$M$12,'Yield &amp; Quality'!N50&lt;'Dockage Schedule'!$C$14,'Dockage Schedule'!$M$13,'Yield &amp; Quality'!N50&lt;'Dockage Schedule'!$C$15,'Dockage Schedule'!$M$14,'Yield &amp; Quality'!N50&lt;'Dockage Schedule'!$C$16,'Dockage Schedule'!$M$15,'Yield &amp; Quality'!N50&lt;'Dockage Schedule'!$C$17,'Dockage Schedule'!$M$16,'Yield &amp; Quality'!N50&lt;'Dockage Schedule'!$C$18,'Dockage Schedule'!$M$17,'Yield &amp; Quality'!N50&lt;'Dockage Schedule'!$C$19,'Dockage Schedule'!$M$18,'Yield &amp; Quality'!N50&lt;'Dockage Schedule'!$C$20,'Dockage Schedule'!$M$19,'Yield &amp; Quality'!N50&lt;'Dockage Schedule'!$C$21,'Dockage Schedule'!$M$20,'Yield &amp; Quality'!N50&lt;'Dockage Schedule'!$C$22,'Dockage Schedule'!$M$21,'Yield &amp; Quality'!N50&lt;'Dockage Schedule'!$C$23,'Dockage Schedule'!$M$22,'Yield &amp; Quality'!N50&lt;'Dockage Schedule'!$C$24,'Dockage Schedule'!$M$23,'Yield &amp; Quality'!N50&gt;='Dockage Schedule'!E56,'Dockage Schedule'!O56)</f>
        <v>-0.06</v>
      </c>
      <c r="O55" s="68" cm="1">
        <f t="array" ref="O55">_xlfn.IFS('Yield &amp; Quality'!T50&gt;='Dockage Schedule'!$P$4,'Dockage Schedule'!$AA$4,'Yield &amp; Quality'!T50&gt;='Dockage Schedule'!$P$5,'Dockage Schedule'!$AA$5,'Yield &amp; Quality'!T50&gt;='Dockage Schedule'!$P$6,'Dockage Schedule'!$AA$6,'Yield &amp; Quality'!T50&gt;='Dockage Schedule'!$P$7,'Dockage Schedule'!$AA$7,'Yield &amp; Quality'!T50&gt;='Dockage Schedule'!$P$8,'Dockage Schedule'!$AA$8,'Yield &amp; Quality'!T50&gt;='Dockage Schedule'!$P$9,'Dockage Schedule'!$AA$9,'Yield &amp; Quality'!T50&gt;='Dockage Schedule'!$P$10,'Dockage Schedule'!$AA$10,'Yield &amp; Quality'!T50&gt;='Dockage Schedule'!$P$11,'Dockage Schedule'!$AA$11,'Yield &amp; Quality'!T50&gt;='Dockage Schedule'!$P$12,'Dockage Schedule'!$AA$12,'Yield &amp; Quality'!T50&gt;='Dockage Schedule'!$P$13,'Dockage Schedule'!$AA$13,'Yield &amp; Quality'!T50&gt;='Dockage Schedule'!$P$14,'Dockage Schedule'!$AA$14,'Yield &amp; Quality'!T50&gt;='Dockage Schedule'!$P$15,'Dockage Schedule'!$AA$15,'Yield &amp; Quality'!T50&gt;='Dockage Schedule'!$P$16,'Dockage Schedule'!$AA$16,'Yield &amp; Quality'!T50&gt;='Dockage Schedule'!$P$17,'Dockage Schedule'!$AA$17,'Yield &amp; Quality'!T50&gt;='Dockage Schedule'!$P$18,'Dockage Schedule'!$AA$18,'Yield &amp; Quality'!T50&gt;='Dockage Schedule'!$P$19,'Dockage Schedule'!$AA$19,'Yield &amp; Quality'!T50&gt;='Dockage Schedule'!$P$20,'Dockage Schedule'!$AA$20,'Yield &amp; Quality'!T50&gt;='Dockage Schedule'!$P$21,'Dockage Schedule'!$AA$21,'Yield &amp; Quality'!T50&gt;='Dockage Schedule'!$P$22,'Dockage Schedule'!$AA$22,'Yield &amp; Quality'!T50&gt;='Dockage Schedule'!$P$23,'Dockage Schedule'!$AA$23,'Yield &amp; Quality'!T50&gt;='Dockage Schedule'!$P$24,'Dockage Schedule'!$AA$24,'Yield &amp; Quality'!T50&gt;='Dockage Schedule'!$P$25,'Dockage Schedule'!$AA$25,'Yield &amp; Quality'!T50&gt;='Dockage Schedule'!$P$26,'Dockage Schedule'!$AA$26,'Yield &amp; Quality'!T50&gt;='Dockage Schedule'!$P$27,'Dockage Schedule'!$AA$27,'Yield &amp; Quality'!T50&lt;'Dockage Schedule'!$P$27,'Dockage Schedule'!$AA$27)+_xlfn.IFS('Yield &amp; Quality'!Y50&lt;'Dockage Schedule'!$AD$4,'Dockage Schedule'!$AN$3,'Yield &amp; Quality'!Y50&lt;'Dockage Schedule'!$AD$5,'Dockage Schedule'!$AN$4,'Yield &amp; Quality'!Y50&lt;'Dockage Schedule'!$AD$6,'Dockage Schedule'!$AN$5,'Yield &amp; Quality'!Y50&lt;'Dockage Schedule'!$AD$7,'Dockage Schedule'!$AN$6,'Yield &amp; Quality'!Y50&lt;'Dockage Schedule'!$AD$8,'Dockage Schedule'!$AN$7,'Yield &amp; Quality'!Y50&lt;'Dockage Schedule'!$AD$9,'Dockage Schedule'!$AN$8,'Yield &amp; Quality'!Y50&lt;'Dockage Schedule'!$AD$10,'Dockage Schedule'!$AN$9,'Yield &amp; Quality'!Y50&lt;'Dockage Schedule'!$AD$11,'Dockage Schedule'!$AN$10,'Yield &amp; Quality'!Y50&lt;'Dockage Schedule'!$AD$12,'Dockage Schedule'!$AN$11,'Yield &amp; Quality'!Y50&lt;'Dockage Schedule'!$AD$13,'Dockage Schedule'!$AN$12,'Yield &amp; Quality'!Y50&lt;'Dockage Schedule'!$AD$14,'Dockage Schedule'!$AN$13,'Yield &amp; Quality'!Y50&lt;'Dockage Schedule'!$AD$15,'Dockage Schedule'!$AN$14,'Yield &amp; Quality'!Y50&lt;'Dockage Schedule'!$AD$16,'Dockage Schedule'!$AN$15,'Yield &amp; Quality'!Y50&lt;'Dockage Schedule'!$AD$17,'Dockage Schedule'!$AN$16,'Yield &amp; Quality'!Y50&lt;'Dockage Schedule'!$AD$18,'Dockage Schedule'!$AN$17,'Yield &amp; Quality'!Y50&lt;'Dockage Schedule'!$AD$19,'Dockage Schedule'!$AN$18,'Yield &amp; Quality'!Y50&lt;'Dockage Schedule'!$AD$20,'Dockage Schedule'!$AN$19,'Yield &amp; Quality'!Y50&lt;'Dockage Schedule'!$AD$21,'Dockage Schedule'!$AN$20,'Yield &amp; Quality'!Y50&lt;'Dockage Schedule'!$AD$21,'Dockage Schedule'!$AN$22,'Yield &amp; Quality'!Y50&lt;'Dockage Schedule'!$AD$22,'Dockage Schedule'!$AN$23,'Yield &amp; Quality'!Y50&lt;'Dockage Schedule'!$AD$24,'Dockage Schedule'!$AN$24,'Yield &amp; Quality'!Y50&lt;'Dockage Schedule'!$AD$25,'Dockage Schedule'!$AN$24,'Yield &amp; Quality'!Y50&gt;='Dockage Schedule'!$AD$25,-500)-_xlfn.IFS('Yield &amp; Quality'!O50&lt;'Dockage Schedule'!$C$4,0,'Yield &amp; Quality'!O50&lt;'Dockage Schedule'!$C$5,'Dockage Schedule'!$M$4,'Yield &amp; Quality'!O50&lt;'Dockage Schedule'!$C$6,'Dockage Schedule'!$M$5,'Yield &amp; Quality'!O50&lt;'Dockage Schedule'!$C$6,'Dockage Schedule'!$M$7,'Yield &amp; Quality'!O50&lt;'Dockage Schedule'!$C$7,'Dockage Schedule'!$M$8,'Yield &amp; Quality'!O50&lt;'Dockage Schedule'!$C$8,'Dockage Schedule'!$M$9,'Yield &amp; Quality'!O50&lt;'Dockage Schedule'!$C$10,'Dockage Schedule'!$M$9,'Yield &amp; Quality'!O50&lt;'Dockage Schedule'!$C$10,'Dockage Schedule'!$M$11,'Yield &amp; Quality'!O50&lt;'Dockage Schedule'!$C$12,'Dockage Schedule'!$M$11,'Yield &amp; Quality'!O50&lt;'Dockage Schedule'!$C$13,'Dockage Schedule'!$M$12,'Yield &amp; Quality'!O50&lt;'Dockage Schedule'!$C$14,'Dockage Schedule'!$M$13,'Yield &amp; Quality'!O50&lt;'Dockage Schedule'!$C$15,'Dockage Schedule'!$M$14,'Yield &amp; Quality'!O50&lt;'Dockage Schedule'!$C$16,'Dockage Schedule'!$M$15,'Yield &amp; Quality'!O50&lt;'Dockage Schedule'!$C$17,'Dockage Schedule'!$M$16,'Yield &amp; Quality'!O50&lt;'Dockage Schedule'!$C$18,'Dockage Schedule'!$M$17,'Yield &amp; Quality'!O50&lt;'Dockage Schedule'!$C$19,'Dockage Schedule'!$M$18,'Yield &amp; Quality'!O50&lt;'Dockage Schedule'!$C$20,'Dockage Schedule'!$M$19,'Yield &amp; Quality'!O50&lt;'Dockage Schedule'!$C$21,'Dockage Schedule'!$M$20,'Yield &amp; Quality'!O50&lt;'Dockage Schedule'!$C$22,'Dockage Schedule'!$M$21,'Yield &amp; Quality'!O50&lt;'Dockage Schedule'!$C$23,'Dockage Schedule'!$M$22,'Yield &amp; Quality'!O50&lt;'Dockage Schedule'!$C$24,'Dockage Schedule'!$M$23,'Yield &amp; Quality'!O50&gt;='Dockage Schedule'!F56,'Dockage Schedule'!P56)</f>
        <v>-0.06</v>
      </c>
      <c r="Q55" s="66">
        <f>(('Yield &amp; Quality'!G50*((100-'Partial Returns'!G55)/100))*($C$3+L55))+($C$4*'Yield &amp; Quality'!AA50)</f>
        <v>605.63226626162316</v>
      </c>
      <c r="R55" s="7">
        <f>(('Yield &amp; Quality'!H50*((100-'Partial Returns'!H55)/100))*($C$3+M55))+($C$4*'Yield &amp; Quality'!AB50)</f>
        <v>840.82168794489348</v>
      </c>
      <c r="S55" s="7">
        <f>(('Yield &amp; Quality'!I50*((100-'Partial Returns'!I55)/100))*($C$3+N55))+($C$4*'Yield &amp; Quality'!AC50)</f>
        <v>1099.2456810863609</v>
      </c>
      <c r="T55" s="8">
        <f>(('Yield &amp; Quality'!J50*((100-'Partial Returns'!J55)/100))*($C$3+O55))+($C$4*'Yield &amp; Quality'!AD50)</f>
        <v>859.22278782855744</v>
      </c>
      <c r="U55" s="5"/>
      <c r="V55" s="66" cm="1">
        <f t="array" ref="V55">_xlfn.IFS('Yield &amp; Quality'!B50='Treatment Costs'!$A$3,'Treatment Costs'!$K$3,'Yield &amp; Quality'!B50='Treatment Costs'!$A$4,'Treatment Costs'!$K$4,'Yield &amp; Quality'!B50='Treatment Costs'!$A$5,'Treatment Costs'!$K$5,'Yield &amp; Quality'!B50='Treatment Costs'!$A$6,'Treatment Costs'!$K$6,'Yield &amp; Quality'!B50='Treatment Costs'!$A$7,'Treatment Costs'!$K$7,'Yield &amp; Quality'!B50='Treatment Costs'!$A$8,'Treatment Costs'!$K$8,'Yield &amp; Quality'!B50='Treatment Costs'!$A$9,'Treatment Costs'!$K$9,'Yield &amp; Quality'!B50='Treatment Costs'!$A$10,'Treatment Costs'!$K$10,'Yield &amp; Quality'!B50='Treatment Costs'!$A$11,'Treatment Costs'!$K$11,'Yield &amp; Quality'!B50='Treatment Costs'!$A$12,'Treatment Costs'!$K$12,'Yield &amp; Quality'!B50='Treatment Costs'!$A$13,'Treatment Costs'!$K$13,'Yield &amp; Quality'!B50='Treatment Costs'!$A$14,'Treatment Costs'!$K$14,'Yield &amp; Quality'!B50='Treatment Costs'!$A$15,'Treatment Costs'!$K$15,'Yield &amp; Quality'!B50='Treatment Costs'!$A$16,'Treatment Costs'!$K$16)</f>
        <v>114.01785714285714</v>
      </c>
      <c r="W55" s="7" cm="1">
        <f t="array" ref="W55">_xlfn.IFS('Yield &amp; Quality'!C50='Treatment Costs'!$A$3,'Treatment Costs'!$W$3,'Yield &amp; Quality'!C50='Treatment Costs'!$A$4,'Treatment Costs'!$W$4,'Yield &amp; Quality'!C50='Treatment Costs'!$A$5,'Treatment Costs'!$W$5,'Yield &amp; Quality'!C50='Treatment Costs'!$A$6,'Treatment Costs'!$W$6,'Yield &amp; Quality'!C50='Treatment Costs'!$A$7,'Treatment Costs'!$W$7,'Yield &amp; Quality'!C50='Treatment Costs'!$A$8,'Treatment Costs'!$W$8,'Yield &amp; Quality'!C50='Treatment Costs'!$A$9,'Treatment Costs'!$W$9,'Yield &amp; Quality'!C50='Treatment Costs'!$A$10,'Treatment Costs'!$W$10,'Yield &amp; Quality'!C50='Treatment Costs'!$A$11,'Treatment Costs'!$W$11,'Yield &amp; Quality'!C50='Treatment Costs'!$A$12,'Treatment Costs'!$W$12,'Yield &amp; Quality'!C50='Treatment Costs'!$A$13,'Treatment Costs'!$W$13,'Yield &amp; Quality'!C50='Treatment Costs'!$A$14,'Treatment Costs'!$W$14,'Yield &amp; Quality'!C50='Treatment Costs'!$A$15,'Treatment Costs'!$W$15,'Yield &amp; Quality'!C50='Treatment Costs'!$A$16,'Treatment Costs'!$W$16)</f>
        <v>104.71785714285714</v>
      </c>
      <c r="X55" s="7" cm="1">
        <f t="array" ref="X55">_xlfn.IFS('Yield &amp; Quality'!D50='Treatment Costs'!$A$3,'Treatment Costs'!$K$3,'Yield &amp; Quality'!D50='Treatment Costs'!$A$4,'Treatment Costs'!$K$4,'Yield &amp; Quality'!D50='Treatment Costs'!$A$5,'Treatment Costs'!$K$5,'Yield &amp; Quality'!D50='Treatment Costs'!$A$6,'Treatment Costs'!$K$6,'Yield &amp; Quality'!D50='Treatment Costs'!$A$7,'Treatment Costs'!$K$7,'Yield &amp; Quality'!D50='Treatment Costs'!$A$8,'Treatment Costs'!$K$8,'Yield &amp; Quality'!D50='Treatment Costs'!$A$9,'Treatment Costs'!$K$9,'Yield &amp; Quality'!D50='Treatment Costs'!$A$10,'Treatment Costs'!$K$10,'Yield &amp; Quality'!D50='Treatment Costs'!$A$11,'Treatment Costs'!$K$11,'Yield &amp; Quality'!D50='Treatment Costs'!$A$12,'Treatment Costs'!$K$12,'Yield &amp; Quality'!D50='Treatment Costs'!$A$13,'Treatment Costs'!$K$13,'Yield &amp; Quality'!D50='Treatment Costs'!$A$14,'Treatment Costs'!$K$14,'Yield &amp; Quality'!D50='Treatment Costs'!$A$15,'Treatment Costs'!$K$15,'Yield &amp; Quality'!D50='Treatment Costs'!$A$16,'Treatment Costs'!$K$16)</f>
        <v>172.04642857142858</v>
      </c>
      <c r="Y55" s="8" cm="1">
        <f t="array" ref="Y55">_xlfn.IFS('Yield &amp; Quality'!E50='Treatment Costs'!$A$3,'Treatment Costs'!$W$3,'Yield &amp; Quality'!E50='Treatment Costs'!$A$4,'Treatment Costs'!$W$4,'Yield &amp; Quality'!E50='Treatment Costs'!$A$5,'Treatment Costs'!$W$5,'Yield &amp; Quality'!E50='Treatment Costs'!$A$6,'Treatment Costs'!$W$6,'Yield &amp; Quality'!E50='Treatment Costs'!$A$7,'Treatment Costs'!$W$7,'Yield &amp; Quality'!E50='Treatment Costs'!$A$8,'Treatment Costs'!$W$8,'Yield &amp; Quality'!E50='Treatment Costs'!$A$9,'Treatment Costs'!$W$9,'Yield &amp; Quality'!E50='Treatment Costs'!$A$10,'Treatment Costs'!$W$10,'Yield &amp; Quality'!E50='Treatment Costs'!$A$11,'Treatment Costs'!$W$11,'Yield &amp; Quality'!E50='Treatment Costs'!$A$12,'Treatment Costs'!$W$12,'Yield &amp; Quality'!E50='Treatment Costs'!$A$13,'Treatment Costs'!$W$13,'Yield &amp; Quality'!E50='Treatment Costs'!$A$14,'Treatment Costs'!$W$14,'Yield &amp; Quality'!E50='Treatment Costs'!$A$15,'Treatment Costs'!$W$15,'Yield &amp; Quality'!E50='Treatment Costs'!$A$16,'Treatment Costs'!$W$16)</f>
        <v>85.467857142857142</v>
      </c>
      <c r="AA55" s="66">
        <f>(('Yield &amp; Quality'!G50*((100-'Partial Returns'!G55)/100))*($C$3+L55))+($C$4*'Yield &amp; Quality'!AA50)-V55</f>
        <v>491.61440911876605</v>
      </c>
      <c r="AB55" s="7">
        <f>(('Yield &amp; Quality'!H50*((100-'Partial Returns'!H55)/100))*($C$3+M55))+($C$4*'Yield &amp; Quality'!AB50)-W55</f>
        <v>736.10383080203633</v>
      </c>
      <c r="AC55" s="7">
        <f>(('Yield &amp; Quality'!I50*((100-'Partial Returns'!I55)/100))*($C$3+N55))+($C$4*'Yield &amp; Quality'!AC50)-X55</f>
        <v>927.19925251493237</v>
      </c>
      <c r="AD55" s="8">
        <f>(('Yield &amp; Quality'!J50*((100-'Partial Returns'!J55)/100))*($C$3+O55))+($C$4*'Yield &amp; Quality'!AD50)-Y55</f>
        <v>773.75493068570029</v>
      </c>
    </row>
    <row r="56" spans="1:30" x14ac:dyDescent="0.25">
      <c r="A56">
        <v>7.6</v>
      </c>
      <c r="B56" s="66">
        <f>($C$3*'Yield &amp; Quality'!G51)+($C$4*'Yield &amp; Quality'!AA51)</f>
        <v>744.61979855079892</v>
      </c>
      <c r="C56" s="7">
        <f>($C$3*'Yield &amp; Quality'!H51)+($C$4*'Yield &amp; Quality'!AB51)</f>
        <v>842.11924285501505</v>
      </c>
      <c r="D56" s="7">
        <f>($C$3*'Yield &amp; Quality'!I51)+($C$4*'Yield &amp; Quality'!AC51)</f>
        <v>1062.5044970040094</v>
      </c>
      <c r="E56" s="8">
        <f>($C$3*'Yield &amp; Quality'!J51)+($C$4*'Yield &amp; Quality'!AD51)</f>
        <v>1091.48296821854</v>
      </c>
      <c r="G56" s="61" cm="1">
        <f t="array" ref="G56">_xlfn.IFS('Yield &amp; Quality'!L51&lt;'Dockage Schedule'!$C$29,0,'Yield &amp; Quality'!L51&lt;'Dockage Schedule'!$C$30,'Dockage Schedule'!$M$29,'Yield &amp; Quality'!L51&lt;'Dockage Schedule'!$C$31,'Dockage Schedule'!$M$30,'Yield &amp; Quality'!L51&lt;'Dockage Schedule'!$C$32,'Dockage Schedule'!$M$31,'Yield &amp; Quality'!L51&lt;'Dockage Schedule'!$C$33,'Dockage Schedule'!$M$32,'Yield &amp; Quality'!L51&lt;'Dockage Schedule'!$C$34,'Dockage Schedule'!$M$33,'Yield &amp; Quality'!L51&lt;'Dockage Schedule'!$C$35,'Dockage Schedule'!$M$34,'Yield &amp; Quality'!L51&lt;'Dockage Schedule'!$C$36,'Dockage Schedule'!$M$35,'Yield &amp; Quality'!L51&lt;'Dockage Schedule'!$C$37,'Dockage Schedule'!$M$36,'Yield &amp; Quality'!L51&lt;'Dockage Schedule'!$C$38,'Dockage Schedule'!$M$37,'Yield &amp; Quality'!L51&lt;'Dockage Schedule'!$C$39,'Dockage Schedule'!$M$38,'Yield &amp; Quality'!L51&lt;'Dockage Schedule'!$C$40,'Dockage Schedule'!$M$39,'Yield &amp; Quality'!L51&lt;'Dockage Schedule'!$C$41,'Dockage Schedule'!$M$40,'Yield &amp; Quality'!L51&lt;'Dockage Schedule'!$C$42,'Dockage Schedule'!$M$41,'Yield &amp; Quality'!L51&lt;'Dockage Schedule'!$C$43,'Dockage Schedule'!$M$42,'Yield &amp; Quality'!L51&lt;'Dockage Schedule'!$C$44,'Dockage Schedule'!$M$43,'Yield &amp; Quality'!L51&lt;'Dockage Schedule'!$C$45,'Dockage Schedule'!$M$44,'Yield &amp; Quality'!L51&lt;'Dockage Schedule'!$C$46,'Dockage Schedule'!$M$45,'Yield &amp; Quality'!L51&lt;'Dockage Schedule'!$C$47,'Dockage Schedule'!$M$46,'Yield &amp; Quality'!L51&lt;'Dockage Schedule'!$C$48,'Dockage Schedule'!$M$47,'Yield &amp; Quality'!L51&lt;'Dockage Schedule'!$C$49,'Dockage Schedule'!M81,'Yield &amp; Quality'!L51&gt;='Dockage Schedule'!$C$49,'Dockage Schedule'!$M$49)</f>
        <v>0</v>
      </c>
      <c r="H56" cm="1">
        <f t="array" ref="H56">_xlfn.IFS('Yield &amp; Quality'!M51&lt;'Dockage Schedule'!$C$29,0,'Yield &amp; Quality'!M51&lt;'Dockage Schedule'!$C$30,'Dockage Schedule'!$M$29,'Yield &amp; Quality'!M51&lt;'Dockage Schedule'!$C$31,'Dockage Schedule'!$M$30,'Yield &amp; Quality'!M51&lt;'Dockage Schedule'!$C$32,'Dockage Schedule'!$M$31,'Yield &amp; Quality'!M51&lt;'Dockage Schedule'!$C$33,'Dockage Schedule'!$M$32,'Yield &amp; Quality'!M51&lt;'Dockage Schedule'!$C$34,'Dockage Schedule'!$M$33,'Yield &amp; Quality'!M51&lt;'Dockage Schedule'!$C$35,'Dockage Schedule'!$M$34,'Yield &amp; Quality'!M51&lt;'Dockage Schedule'!$C$36,'Dockage Schedule'!$M$35,'Yield &amp; Quality'!M51&lt;'Dockage Schedule'!$C$37,'Dockage Schedule'!$M$36,'Yield &amp; Quality'!M51&lt;'Dockage Schedule'!$C$38,'Dockage Schedule'!$M$37,'Yield &amp; Quality'!M51&lt;'Dockage Schedule'!$C$39,'Dockage Schedule'!$M$38,'Yield &amp; Quality'!M51&lt;'Dockage Schedule'!$C$40,'Dockage Schedule'!$M$39,'Yield &amp; Quality'!M51&lt;'Dockage Schedule'!$C$41,'Dockage Schedule'!$M$40,'Yield &amp; Quality'!M51&lt;'Dockage Schedule'!$C$42,'Dockage Schedule'!$M$41,'Yield &amp; Quality'!M51&lt;'Dockage Schedule'!$C$43,'Dockage Schedule'!$M$42,'Yield &amp; Quality'!M51&lt;'Dockage Schedule'!$C$44,'Dockage Schedule'!$M$43,'Yield &amp; Quality'!M51&lt;'Dockage Schedule'!$C$45,'Dockage Schedule'!$M$44,'Yield &amp; Quality'!M51&lt;'Dockage Schedule'!$C$46,'Dockage Schedule'!$M$45,'Yield &amp; Quality'!M51&lt;'Dockage Schedule'!$C$47,'Dockage Schedule'!$M$46,'Yield &amp; Quality'!M51&lt;'Dockage Schedule'!$C$48,'Dockage Schedule'!$M$47,'Yield &amp; Quality'!M51&lt;'Dockage Schedule'!$C$49,'Dockage Schedule'!N81,'Yield &amp; Quality'!M51&gt;='Dockage Schedule'!$C$49,'Dockage Schedule'!$M$49)</f>
        <v>0</v>
      </c>
      <c r="I56" cm="1">
        <f t="array" ref="I56">_xlfn.IFS('Yield &amp; Quality'!N51&lt;'Dockage Schedule'!$C$29,0,'Yield &amp; Quality'!N51&lt;'Dockage Schedule'!$C$30,'Dockage Schedule'!$M$29,'Yield &amp; Quality'!N51&lt;'Dockage Schedule'!$C$31,'Dockage Schedule'!$M$30,'Yield &amp; Quality'!N51&lt;'Dockage Schedule'!$C$32,'Dockage Schedule'!$M$31,'Yield &amp; Quality'!N51&lt;'Dockage Schedule'!$C$33,'Dockage Schedule'!$M$32,'Yield &amp; Quality'!N51&lt;'Dockage Schedule'!$C$34,'Dockage Schedule'!$M$33,'Yield &amp; Quality'!N51&lt;'Dockage Schedule'!$C$35,'Dockage Schedule'!$M$34,'Yield &amp; Quality'!N51&lt;'Dockage Schedule'!$C$36,'Dockage Schedule'!$M$35,'Yield &amp; Quality'!N51&lt;'Dockage Schedule'!$C$37,'Dockage Schedule'!$M$36,'Yield &amp; Quality'!N51&lt;'Dockage Schedule'!$C$38,'Dockage Schedule'!$M$37,'Yield &amp; Quality'!N51&lt;'Dockage Schedule'!$C$39,'Dockage Schedule'!$M$38,'Yield &amp; Quality'!N51&lt;'Dockage Schedule'!$C$40,'Dockage Schedule'!$M$39,'Yield &amp; Quality'!N51&lt;'Dockage Schedule'!$C$41,'Dockage Schedule'!$M$40,'Yield &amp; Quality'!N51&lt;'Dockage Schedule'!$C$42,'Dockage Schedule'!$M$41,'Yield &amp; Quality'!N51&lt;'Dockage Schedule'!$C$43,'Dockage Schedule'!$M$42,'Yield &amp; Quality'!N51&lt;'Dockage Schedule'!$C$44,'Dockage Schedule'!$M$43,'Yield &amp; Quality'!N51&lt;'Dockage Schedule'!$C$45,'Dockage Schedule'!$M$44,'Yield &amp; Quality'!N51&lt;'Dockage Schedule'!$C$46,'Dockage Schedule'!$M$45,'Yield &amp; Quality'!N51&lt;'Dockage Schedule'!$C$47,'Dockage Schedule'!$M$46,'Yield &amp; Quality'!N51&lt;'Dockage Schedule'!$C$48,'Dockage Schedule'!$M$47,'Yield &amp; Quality'!N51&lt;'Dockage Schedule'!$C$49,'Dockage Schedule'!O81,'Yield &amp; Quality'!N51&gt;='Dockage Schedule'!$C$49,'Dockage Schedule'!$M$49)</f>
        <v>0</v>
      </c>
      <c r="J56" s="62" cm="1">
        <f t="array" ref="J56">_xlfn.IFS('Yield &amp; Quality'!O51&lt;'Dockage Schedule'!$C$29,0,'Yield &amp; Quality'!O51&lt;'Dockage Schedule'!$C$30,'Dockage Schedule'!$M$29,'Yield &amp; Quality'!O51&lt;'Dockage Schedule'!$C$31,'Dockage Schedule'!$M$30,'Yield &amp; Quality'!O51&lt;'Dockage Schedule'!$C$32,'Dockage Schedule'!$M$31,'Yield &amp; Quality'!O51&lt;'Dockage Schedule'!$C$33,'Dockage Schedule'!$M$32,'Yield &amp; Quality'!O51&lt;'Dockage Schedule'!$C$34,'Dockage Schedule'!$M$33,'Yield &amp; Quality'!O51&lt;'Dockage Schedule'!$C$35,'Dockage Schedule'!$M$34,'Yield &amp; Quality'!O51&lt;'Dockage Schedule'!$C$36,'Dockage Schedule'!$M$35,'Yield &amp; Quality'!O51&lt;'Dockage Schedule'!$C$37,'Dockage Schedule'!$M$36,'Yield &amp; Quality'!O51&lt;'Dockage Schedule'!$C$38,'Dockage Schedule'!$M$37,'Yield &amp; Quality'!O51&lt;'Dockage Schedule'!$C$39,'Dockage Schedule'!$M$38,'Yield &amp; Quality'!O51&lt;'Dockage Schedule'!$C$40,'Dockage Schedule'!$M$39,'Yield &amp; Quality'!O51&lt;'Dockage Schedule'!$C$41,'Dockage Schedule'!$M$40,'Yield &amp; Quality'!O51&lt;'Dockage Schedule'!$C$42,'Dockage Schedule'!$M$41,'Yield &amp; Quality'!O51&lt;'Dockage Schedule'!$C$43,'Dockage Schedule'!$M$42,'Yield &amp; Quality'!O51&lt;'Dockage Schedule'!$C$44,'Dockage Schedule'!$M$43,'Yield &amp; Quality'!O51&lt;'Dockage Schedule'!$C$45,'Dockage Schedule'!$M$44,'Yield &amp; Quality'!O51&lt;'Dockage Schedule'!$C$46,'Dockage Schedule'!$M$45,'Yield &amp; Quality'!O51&lt;'Dockage Schedule'!$C$47,'Dockage Schedule'!$M$46,'Yield &amp; Quality'!O51&lt;'Dockage Schedule'!$C$48,'Dockage Schedule'!$M$47,'Yield &amp; Quality'!O51&lt;'Dockage Schedule'!$C$49,'Dockage Schedule'!P81,'Yield &amp; Quality'!O51&gt;='Dockage Schedule'!$C$49,'Dockage Schedule'!$M$49)</f>
        <v>0</v>
      </c>
      <c r="L56" s="67" cm="1">
        <f t="array" ref="L56">_xlfn.IFS('Yield &amp; Quality'!Q51&gt;='Dockage Schedule'!$P$4,'Dockage Schedule'!$AA$4,'Yield &amp; Quality'!Q51&gt;='Dockage Schedule'!$P$5,'Dockage Schedule'!$AA$5,'Yield &amp; Quality'!Q51&gt;='Dockage Schedule'!$P$6,'Dockage Schedule'!$AA$6,'Yield &amp; Quality'!Q51&gt;='Dockage Schedule'!$P$7,'Dockage Schedule'!$AA$7,'Yield &amp; Quality'!Q51&gt;='Dockage Schedule'!$P$8,'Dockage Schedule'!$AA$8,'Yield &amp; Quality'!Q51&gt;='Dockage Schedule'!$P$9,'Dockage Schedule'!$AA$9,'Yield &amp; Quality'!Q51&gt;='Dockage Schedule'!$P$10,'Dockage Schedule'!$AA$10,'Yield &amp; Quality'!Q51&gt;='Dockage Schedule'!$P$11,'Dockage Schedule'!$AA$11,'Yield &amp; Quality'!Q51&gt;='Dockage Schedule'!$P$12,'Dockage Schedule'!$AA$12,'Yield &amp; Quality'!Q51&gt;='Dockage Schedule'!$P$13,'Dockage Schedule'!$AA$13,'Yield &amp; Quality'!Q51&gt;='Dockage Schedule'!$P$14,'Dockage Schedule'!$AA$14,'Yield &amp; Quality'!Q51&gt;='Dockage Schedule'!$P$15,'Dockage Schedule'!$AA$15,'Yield &amp; Quality'!Q51&gt;='Dockage Schedule'!$P$16,'Dockage Schedule'!$AA$16,'Yield &amp; Quality'!Q51&gt;='Dockage Schedule'!$P$17,'Dockage Schedule'!$AA$17,'Yield &amp; Quality'!Q51&gt;='Dockage Schedule'!$P$18,'Dockage Schedule'!$AA$18,'Yield &amp; Quality'!Q51&gt;='Dockage Schedule'!$P$19,'Dockage Schedule'!$AA$19,'Yield &amp; Quality'!Q51&gt;='Dockage Schedule'!$P$20,'Dockage Schedule'!$AA$20,'Yield &amp; Quality'!Q51&gt;='Dockage Schedule'!$P$21,'Dockage Schedule'!$AA$21,'Yield &amp; Quality'!Q51&gt;='Dockage Schedule'!$P$22,'Dockage Schedule'!$AA$22,'Yield &amp; Quality'!Q51&gt;='Dockage Schedule'!$P$23,'Dockage Schedule'!$AA$23,'Yield &amp; Quality'!Q51&gt;='Dockage Schedule'!$P$24,'Dockage Schedule'!$AA$24,'Yield &amp; Quality'!Q51&gt;='Dockage Schedule'!$P$25,'Dockage Schedule'!$AA$25,'Yield &amp; Quality'!Q51&gt;='Dockage Schedule'!$P$26,'Dockage Schedule'!$AA$26,'Yield &amp; Quality'!Q51&gt;='Dockage Schedule'!$P$27,'Dockage Schedule'!$AA$27,'Yield &amp; Quality'!Q51&lt;'Dockage Schedule'!$P$27,'Dockage Schedule'!$AA$27)+_xlfn.IFS('Yield &amp; Quality'!V51&lt;'Dockage Schedule'!$AD$4,'Dockage Schedule'!$AN$3,'Yield &amp; Quality'!V51&lt;'Dockage Schedule'!$AD$5,'Dockage Schedule'!$AN$4,'Yield &amp; Quality'!V51&lt;'Dockage Schedule'!$AD$6,'Dockage Schedule'!$AN$5,'Yield &amp; Quality'!V51&lt;'Dockage Schedule'!$AD$7,'Dockage Schedule'!$AN$6,'Yield &amp; Quality'!V51&lt;'Dockage Schedule'!$AD$8,'Dockage Schedule'!$AN$7,'Yield &amp; Quality'!V51&lt;'Dockage Schedule'!$AD$9,'Dockage Schedule'!$AN$8,'Yield &amp; Quality'!V51&lt;'Dockage Schedule'!$AD$10,'Dockage Schedule'!$AN$9,'Yield &amp; Quality'!V51&lt;'Dockage Schedule'!$AD$11,'Dockage Schedule'!$AN$10,'Yield &amp; Quality'!V51&lt;'Dockage Schedule'!$AD$12,'Dockage Schedule'!$AN$11,'Yield &amp; Quality'!V51&lt;'Dockage Schedule'!$AD$13,'Dockage Schedule'!$AN$12,'Yield &amp; Quality'!V51&lt;'Dockage Schedule'!$AD$14,'Dockage Schedule'!$AN$13,'Yield &amp; Quality'!V51&lt;'Dockage Schedule'!$AD$15,'Dockage Schedule'!$AN$14,'Yield &amp; Quality'!V51&lt;'Dockage Schedule'!$AD$16,'Dockage Schedule'!$AN$15,'Yield &amp; Quality'!V51&lt;'Dockage Schedule'!$AD$17,'Dockage Schedule'!$AN$16,'Yield &amp; Quality'!V51&lt;'Dockage Schedule'!$AD$18,'Dockage Schedule'!$AN$17,'Yield &amp; Quality'!V51&lt;'Dockage Schedule'!$AD$19,'Dockage Schedule'!$AN$18,'Yield &amp; Quality'!V51&lt;'Dockage Schedule'!$AD$20,'Dockage Schedule'!$AN$19,'Yield &amp; Quality'!V51&lt;'Dockage Schedule'!$AD$21,'Dockage Schedule'!$AN$20,'Yield &amp; Quality'!V51&lt;'Dockage Schedule'!$AD$21,'Dockage Schedule'!$AN$22,'Yield &amp; Quality'!V51&lt;'Dockage Schedule'!$AD$22,'Dockage Schedule'!$AN$23,'Yield &amp; Quality'!V51&lt;'Dockage Schedule'!$AD$24,'Dockage Schedule'!$AN$24,'Yield &amp; Quality'!V51&lt;'Dockage Schedule'!$AD$25,'Dockage Schedule'!$AN$24,'Yield &amp; Quality'!V51&gt;='Dockage Schedule'!$AD$25,-500)-_xlfn.IFS('Yield &amp; Quality'!L51&lt;'Dockage Schedule'!$C$4,0,'Yield &amp; Quality'!L51&lt;'Dockage Schedule'!$C$5,'Dockage Schedule'!$M$4,'Yield &amp; Quality'!L51&lt;'Dockage Schedule'!$C$6,'Dockage Schedule'!$M$5,'Yield &amp; Quality'!L51&lt;'Dockage Schedule'!$C$6,'Dockage Schedule'!$M$7,'Yield &amp; Quality'!L51&lt;'Dockage Schedule'!$C$7,'Dockage Schedule'!$M$8,'Yield &amp; Quality'!L51&lt;'Dockage Schedule'!$C$8,'Dockage Schedule'!$M$9,'Yield &amp; Quality'!L51&lt;'Dockage Schedule'!$C$10,'Dockage Schedule'!$M$9,'Yield &amp; Quality'!L51&lt;'Dockage Schedule'!$C$10,'Dockage Schedule'!$M$11,'Yield &amp; Quality'!L51&lt;'Dockage Schedule'!$C$12,'Dockage Schedule'!$M$11,'Yield &amp; Quality'!L51&lt;'Dockage Schedule'!$C$13,'Dockage Schedule'!$M$12,'Yield &amp; Quality'!L51&lt;'Dockage Schedule'!$C$14,'Dockage Schedule'!$M$13,'Yield &amp; Quality'!L51&lt;'Dockage Schedule'!$C$15,'Dockage Schedule'!$M$14,'Yield &amp; Quality'!L51&lt;'Dockage Schedule'!$C$16,'Dockage Schedule'!$M$15,'Yield &amp; Quality'!L51&lt;'Dockage Schedule'!$C$17,'Dockage Schedule'!$M$16,'Yield &amp; Quality'!L51&lt;'Dockage Schedule'!$C$18,'Dockage Schedule'!$M$17,'Yield &amp; Quality'!L51&lt;'Dockage Schedule'!$C$19,'Dockage Schedule'!$M$18,'Yield &amp; Quality'!L51&lt;'Dockage Schedule'!$C$20,'Dockage Schedule'!$M$19,'Yield &amp; Quality'!L51&lt;'Dockage Schedule'!$C$21,'Dockage Schedule'!$M$20,'Yield &amp; Quality'!L51&lt;'Dockage Schedule'!$C$22,'Dockage Schedule'!$M$21,'Yield &amp; Quality'!L51&lt;'Dockage Schedule'!$C$23,'Dockage Schedule'!$M$22,'Yield &amp; Quality'!L51&lt;'Dockage Schedule'!$C$24,'Dockage Schedule'!$M$23,'Yield &amp; Quality'!L51&gt;='Dockage Schedule'!C57,'Dockage Schedule'!M57)</f>
        <v>-0.7</v>
      </c>
      <c r="M56" s="29" cm="1">
        <f t="array" ref="M56">_xlfn.IFS('Yield &amp; Quality'!R51&gt;='Dockage Schedule'!$P$4,'Dockage Schedule'!$AA$4,'Yield &amp; Quality'!R51&gt;='Dockage Schedule'!$P$5,'Dockage Schedule'!$AA$5,'Yield &amp; Quality'!R51&gt;='Dockage Schedule'!$P$6,'Dockage Schedule'!$AA$6,'Yield &amp; Quality'!R51&gt;='Dockage Schedule'!$P$7,'Dockage Schedule'!$AA$7,'Yield &amp; Quality'!R51&gt;='Dockage Schedule'!$P$8,'Dockage Schedule'!$AA$8,'Yield &amp; Quality'!R51&gt;='Dockage Schedule'!$P$9,'Dockage Schedule'!$AA$9,'Yield &amp; Quality'!R51&gt;='Dockage Schedule'!$P$10,'Dockage Schedule'!$AA$10,'Yield &amp; Quality'!R51&gt;='Dockage Schedule'!$P$11,'Dockage Schedule'!$AA$11,'Yield &amp; Quality'!R51&gt;='Dockage Schedule'!$P$12,'Dockage Schedule'!$AA$12,'Yield &amp; Quality'!R51&gt;='Dockage Schedule'!$P$13,'Dockage Schedule'!$AA$13,'Yield &amp; Quality'!R51&gt;='Dockage Schedule'!$P$14,'Dockage Schedule'!$AA$14,'Yield &amp; Quality'!R51&gt;='Dockage Schedule'!$P$15,'Dockage Schedule'!$AA$15,'Yield &amp; Quality'!R51&gt;='Dockage Schedule'!$P$16,'Dockage Schedule'!$AA$16,'Yield &amp; Quality'!R51&gt;='Dockage Schedule'!$P$17,'Dockage Schedule'!$AA$17,'Yield &amp; Quality'!R51&gt;='Dockage Schedule'!$P$18,'Dockage Schedule'!$AA$18,'Yield &amp; Quality'!R51&gt;='Dockage Schedule'!$P$19,'Dockage Schedule'!$AA$19,'Yield &amp; Quality'!R51&gt;='Dockage Schedule'!$P$20,'Dockage Schedule'!$AA$20,'Yield &amp; Quality'!R51&gt;='Dockage Schedule'!$P$21,'Dockage Schedule'!$AA$21,'Yield &amp; Quality'!R51&gt;='Dockage Schedule'!$P$22,'Dockage Schedule'!$AA$22,'Yield &amp; Quality'!R51&gt;='Dockage Schedule'!$P$23,'Dockage Schedule'!$AA$23,'Yield &amp; Quality'!R51&gt;='Dockage Schedule'!$P$24,'Dockage Schedule'!$AA$24,'Yield &amp; Quality'!R51&gt;='Dockage Schedule'!$P$25,'Dockage Schedule'!$AA$25,'Yield &amp; Quality'!R51&gt;='Dockage Schedule'!$P$26,'Dockage Schedule'!$AA$26,'Yield &amp; Quality'!R51&gt;='Dockage Schedule'!$P$27,'Dockage Schedule'!$AA$27,'Yield &amp; Quality'!R51&lt;'Dockage Schedule'!$P$27,'Dockage Schedule'!$AA$27)+_xlfn.IFS('Yield &amp; Quality'!W51&lt;'Dockage Schedule'!$AD$4,'Dockage Schedule'!$AN$3,'Yield &amp; Quality'!W51&lt;'Dockage Schedule'!$AD$5,'Dockage Schedule'!$AN$4,'Yield &amp; Quality'!W51&lt;'Dockage Schedule'!$AD$6,'Dockage Schedule'!$AN$5,'Yield &amp; Quality'!W51&lt;'Dockage Schedule'!$AD$7,'Dockage Schedule'!$AN$6,'Yield &amp; Quality'!W51&lt;'Dockage Schedule'!$AD$8,'Dockage Schedule'!$AN$7,'Yield &amp; Quality'!W51&lt;'Dockage Schedule'!$AD$9,'Dockage Schedule'!$AN$8,'Yield &amp; Quality'!W51&lt;'Dockage Schedule'!$AD$10,'Dockage Schedule'!$AN$9,'Yield &amp; Quality'!W51&lt;'Dockage Schedule'!$AD$11,'Dockage Schedule'!$AN$10,'Yield &amp; Quality'!W51&lt;'Dockage Schedule'!$AD$12,'Dockage Schedule'!$AN$11,'Yield &amp; Quality'!W51&lt;'Dockage Schedule'!$AD$13,'Dockage Schedule'!$AN$12,'Yield &amp; Quality'!W51&lt;'Dockage Schedule'!$AD$14,'Dockage Schedule'!$AN$13,'Yield &amp; Quality'!W51&lt;'Dockage Schedule'!$AD$15,'Dockage Schedule'!$AN$14,'Yield &amp; Quality'!W51&lt;'Dockage Schedule'!$AD$16,'Dockage Schedule'!$AN$15,'Yield &amp; Quality'!W51&lt;'Dockage Schedule'!$AD$17,'Dockage Schedule'!$AN$16,'Yield &amp; Quality'!W51&lt;'Dockage Schedule'!$AD$18,'Dockage Schedule'!$AN$17,'Yield &amp; Quality'!W51&lt;'Dockage Schedule'!$AD$19,'Dockage Schedule'!$AN$18,'Yield &amp; Quality'!W51&lt;'Dockage Schedule'!$AD$20,'Dockage Schedule'!$AN$19,'Yield &amp; Quality'!W51&lt;'Dockage Schedule'!$AD$21,'Dockage Schedule'!$AN$20,'Yield &amp; Quality'!W51&lt;'Dockage Schedule'!$AD$21,'Dockage Schedule'!$AN$22,'Yield &amp; Quality'!W51&lt;'Dockage Schedule'!$AD$22,'Dockage Schedule'!$AN$23,'Yield &amp; Quality'!W51&lt;'Dockage Schedule'!$AD$24,'Dockage Schedule'!$AN$24,'Yield &amp; Quality'!W51&lt;'Dockage Schedule'!$AD$25,'Dockage Schedule'!$AN$24,'Yield &amp; Quality'!W51&gt;='Dockage Schedule'!$AD$25,-500)-_xlfn.IFS('Yield &amp; Quality'!M51&lt;'Dockage Schedule'!$C$4,0,'Yield &amp; Quality'!M51&lt;'Dockage Schedule'!$C$5,'Dockage Schedule'!$M$4,'Yield &amp; Quality'!M51&lt;'Dockage Schedule'!$C$6,'Dockage Schedule'!$M$5,'Yield &amp; Quality'!M51&lt;'Dockage Schedule'!$C$6,'Dockage Schedule'!$M$7,'Yield &amp; Quality'!M51&lt;'Dockage Schedule'!$C$7,'Dockage Schedule'!$M$8,'Yield &amp; Quality'!M51&lt;'Dockage Schedule'!$C$8,'Dockage Schedule'!$M$9,'Yield &amp; Quality'!M51&lt;'Dockage Schedule'!$C$10,'Dockage Schedule'!$M$9,'Yield &amp; Quality'!M51&lt;'Dockage Schedule'!$C$10,'Dockage Schedule'!$M$11,'Yield &amp; Quality'!M51&lt;'Dockage Schedule'!$C$12,'Dockage Schedule'!$M$11,'Yield &amp; Quality'!M51&lt;'Dockage Schedule'!$C$13,'Dockage Schedule'!$M$12,'Yield &amp; Quality'!M51&lt;'Dockage Schedule'!$C$14,'Dockage Schedule'!$M$13,'Yield &amp; Quality'!M51&lt;'Dockage Schedule'!$C$15,'Dockage Schedule'!$M$14,'Yield &amp; Quality'!M51&lt;'Dockage Schedule'!$C$16,'Dockage Schedule'!$M$15,'Yield &amp; Quality'!M51&lt;'Dockage Schedule'!$C$17,'Dockage Schedule'!$M$16,'Yield &amp; Quality'!M51&lt;'Dockage Schedule'!$C$18,'Dockage Schedule'!$M$17,'Yield &amp; Quality'!M51&lt;'Dockage Schedule'!$C$19,'Dockage Schedule'!$M$18,'Yield &amp; Quality'!M51&lt;'Dockage Schedule'!$C$20,'Dockage Schedule'!$M$19,'Yield &amp; Quality'!M51&lt;'Dockage Schedule'!$C$21,'Dockage Schedule'!$M$20,'Yield &amp; Quality'!M51&lt;'Dockage Schedule'!$C$22,'Dockage Schedule'!$M$21,'Yield &amp; Quality'!M51&lt;'Dockage Schedule'!$C$23,'Dockage Schedule'!$M$22,'Yield &amp; Quality'!M51&lt;'Dockage Schedule'!$C$24,'Dockage Schedule'!$M$23,'Yield &amp; Quality'!M51&gt;='Dockage Schedule'!D57,'Dockage Schedule'!N57)</f>
        <v>-0.03</v>
      </c>
      <c r="N56" s="29" cm="1">
        <f t="array" ref="N56">_xlfn.IFS('Yield &amp; Quality'!S51&gt;='Dockage Schedule'!$P$4,'Dockage Schedule'!$AA$4,'Yield &amp; Quality'!S51&gt;='Dockage Schedule'!$P$5,'Dockage Schedule'!$AA$5,'Yield &amp; Quality'!S51&gt;='Dockage Schedule'!$P$6,'Dockage Schedule'!$AA$6,'Yield &amp; Quality'!S51&gt;='Dockage Schedule'!$P$7,'Dockage Schedule'!$AA$7,'Yield &amp; Quality'!S51&gt;='Dockage Schedule'!$P$8,'Dockage Schedule'!$AA$8,'Yield &amp; Quality'!S51&gt;='Dockage Schedule'!$P$9,'Dockage Schedule'!$AA$9,'Yield &amp; Quality'!S51&gt;='Dockage Schedule'!$P$10,'Dockage Schedule'!$AA$10,'Yield &amp; Quality'!S51&gt;='Dockage Schedule'!$P$11,'Dockage Schedule'!$AA$11,'Yield &amp; Quality'!S51&gt;='Dockage Schedule'!$P$12,'Dockage Schedule'!$AA$12,'Yield &amp; Quality'!S51&gt;='Dockage Schedule'!$P$13,'Dockage Schedule'!$AA$13,'Yield &amp; Quality'!S51&gt;='Dockage Schedule'!$P$14,'Dockage Schedule'!$AA$14,'Yield &amp; Quality'!S51&gt;='Dockage Schedule'!$P$15,'Dockage Schedule'!$AA$15,'Yield &amp; Quality'!S51&gt;='Dockage Schedule'!$P$16,'Dockage Schedule'!$AA$16,'Yield &amp; Quality'!S51&gt;='Dockage Schedule'!$P$17,'Dockage Schedule'!$AA$17,'Yield &amp; Quality'!S51&gt;='Dockage Schedule'!$P$18,'Dockage Schedule'!$AA$18,'Yield &amp; Quality'!S51&gt;='Dockage Schedule'!$P$19,'Dockage Schedule'!$AA$19,'Yield &amp; Quality'!S51&gt;='Dockage Schedule'!$P$20,'Dockage Schedule'!$AA$20,'Yield &amp; Quality'!S51&gt;='Dockage Schedule'!$P$21,'Dockage Schedule'!$AA$21,'Yield &amp; Quality'!S51&gt;='Dockage Schedule'!$P$22,'Dockage Schedule'!$AA$22,'Yield &amp; Quality'!S51&gt;='Dockage Schedule'!$P$23,'Dockage Schedule'!$AA$23,'Yield &amp; Quality'!S51&gt;='Dockage Schedule'!$P$24,'Dockage Schedule'!$AA$24,'Yield &amp; Quality'!S51&gt;='Dockage Schedule'!$P$25,'Dockage Schedule'!$AA$25,'Yield &amp; Quality'!S51&gt;='Dockage Schedule'!$P$26,'Dockage Schedule'!$AA$26,'Yield &amp; Quality'!S51&gt;='Dockage Schedule'!$P$27,'Dockage Schedule'!$AA$27,'Yield &amp; Quality'!S51&lt;'Dockage Schedule'!$P$27,'Dockage Schedule'!$AA$27)+_xlfn.IFS('Yield &amp; Quality'!X51&lt;'Dockage Schedule'!$AD$4,'Dockage Schedule'!$AN$3,'Yield &amp; Quality'!X51&lt;'Dockage Schedule'!$AD$5,'Dockage Schedule'!$AN$4,'Yield &amp; Quality'!X51&lt;'Dockage Schedule'!$AD$6,'Dockage Schedule'!$AN$5,'Yield &amp; Quality'!X51&lt;'Dockage Schedule'!$AD$7,'Dockage Schedule'!$AN$6,'Yield &amp; Quality'!X51&lt;'Dockage Schedule'!$AD$8,'Dockage Schedule'!$AN$7,'Yield &amp; Quality'!X51&lt;'Dockage Schedule'!$AD$9,'Dockage Schedule'!$AN$8,'Yield &amp; Quality'!X51&lt;'Dockage Schedule'!$AD$10,'Dockage Schedule'!$AN$9,'Yield &amp; Quality'!X51&lt;'Dockage Schedule'!$AD$11,'Dockage Schedule'!$AN$10,'Yield &amp; Quality'!X51&lt;'Dockage Schedule'!$AD$12,'Dockage Schedule'!$AN$11,'Yield &amp; Quality'!X51&lt;'Dockage Schedule'!$AD$13,'Dockage Schedule'!$AN$12,'Yield &amp; Quality'!X51&lt;'Dockage Schedule'!$AD$14,'Dockage Schedule'!$AN$13,'Yield &amp; Quality'!X51&lt;'Dockage Schedule'!$AD$15,'Dockage Schedule'!$AN$14,'Yield &amp; Quality'!X51&lt;'Dockage Schedule'!$AD$16,'Dockage Schedule'!$AN$15,'Yield &amp; Quality'!X51&lt;'Dockage Schedule'!$AD$17,'Dockage Schedule'!$AN$16,'Yield &amp; Quality'!X51&lt;'Dockage Schedule'!$AD$18,'Dockage Schedule'!$AN$17,'Yield &amp; Quality'!X51&lt;'Dockage Schedule'!$AD$19,'Dockage Schedule'!$AN$18,'Yield &amp; Quality'!X51&lt;'Dockage Schedule'!$AD$20,'Dockage Schedule'!$AN$19,'Yield &amp; Quality'!X51&lt;'Dockage Schedule'!$AD$21,'Dockage Schedule'!$AN$20,'Yield &amp; Quality'!X51&lt;'Dockage Schedule'!$AD$21,'Dockage Schedule'!$AN$22,'Yield &amp; Quality'!X51&lt;'Dockage Schedule'!$AD$22,'Dockage Schedule'!$AN$23,'Yield &amp; Quality'!X51&lt;'Dockage Schedule'!$AD$24,'Dockage Schedule'!$AN$24,'Yield &amp; Quality'!X51&lt;'Dockage Schedule'!$AD$25,'Dockage Schedule'!$AN$24,'Yield &amp; Quality'!X51&gt;='Dockage Schedule'!$AD$25,-500)-_xlfn.IFS('Yield &amp; Quality'!N51&lt;'Dockage Schedule'!$C$4,0,'Yield &amp; Quality'!N51&lt;'Dockage Schedule'!$C$5,'Dockage Schedule'!$M$4,'Yield &amp; Quality'!N51&lt;'Dockage Schedule'!$C$6,'Dockage Schedule'!$M$5,'Yield &amp; Quality'!N51&lt;'Dockage Schedule'!$C$6,'Dockage Schedule'!$M$7,'Yield &amp; Quality'!N51&lt;'Dockage Schedule'!$C$7,'Dockage Schedule'!$M$8,'Yield &amp; Quality'!N51&lt;'Dockage Schedule'!$C$8,'Dockage Schedule'!$M$9,'Yield &amp; Quality'!N51&lt;'Dockage Schedule'!$C$10,'Dockage Schedule'!$M$9,'Yield &amp; Quality'!N51&lt;'Dockage Schedule'!$C$10,'Dockage Schedule'!$M$11,'Yield &amp; Quality'!N51&lt;'Dockage Schedule'!$C$12,'Dockage Schedule'!$M$11,'Yield &amp; Quality'!N51&lt;'Dockage Schedule'!$C$13,'Dockage Schedule'!$M$12,'Yield &amp; Quality'!N51&lt;'Dockage Schedule'!$C$14,'Dockage Schedule'!$M$13,'Yield &amp; Quality'!N51&lt;'Dockage Schedule'!$C$15,'Dockage Schedule'!$M$14,'Yield &amp; Quality'!N51&lt;'Dockage Schedule'!$C$16,'Dockage Schedule'!$M$15,'Yield &amp; Quality'!N51&lt;'Dockage Schedule'!$C$17,'Dockage Schedule'!$M$16,'Yield &amp; Quality'!N51&lt;'Dockage Schedule'!$C$18,'Dockage Schedule'!$M$17,'Yield &amp; Quality'!N51&lt;'Dockage Schedule'!$C$19,'Dockage Schedule'!$M$18,'Yield &amp; Quality'!N51&lt;'Dockage Schedule'!$C$20,'Dockage Schedule'!$M$19,'Yield &amp; Quality'!N51&lt;'Dockage Schedule'!$C$21,'Dockage Schedule'!$M$20,'Yield &amp; Quality'!N51&lt;'Dockage Schedule'!$C$22,'Dockage Schedule'!$M$21,'Yield &amp; Quality'!N51&lt;'Dockage Schedule'!$C$23,'Dockage Schedule'!$M$22,'Yield &amp; Quality'!N51&lt;'Dockage Schedule'!$C$24,'Dockage Schedule'!$M$23,'Yield &amp; Quality'!N51&gt;='Dockage Schedule'!E57,'Dockage Schedule'!O57)</f>
        <v>-0.03</v>
      </c>
      <c r="O56" s="68" cm="1">
        <f t="array" ref="O56">_xlfn.IFS('Yield &amp; Quality'!T51&gt;='Dockage Schedule'!$P$4,'Dockage Schedule'!$AA$4,'Yield &amp; Quality'!T51&gt;='Dockage Schedule'!$P$5,'Dockage Schedule'!$AA$5,'Yield &amp; Quality'!T51&gt;='Dockage Schedule'!$P$6,'Dockage Schedule'!$AA$6,'Yield &amp; Quality'!T51&gt;='Dockage Schedule'!$P$7,'Dockage Schedule'!$AA$7,'Yield &amp; Quality'!T51&gt;='Dockage Schedule'!$P$8,'Dockage Schedule'!$AA$8,'Yield &amp; Quality'!T51&gt;='Dockage Schedule'!$P$9,'Dockage Schedule'!$AA$9,'Yield &amp; Quality'!T51&gt;='Dockage Schedule'!$P$10,'Dockage Schedule'!$AA$10,'Yield &amp; Quality'!T51&gt;='Dockage Schedule'!$P$11,'Dockage Schedule'!$AA$11,'Yield &amp; Quality'!T51&gt;='Dockage Schedule'!$P$12,'Dockage Schedule'!$AA$12,'Yield &amp; Quality'!T51&gt;='Dockage Schedule'!$P$13,'Dockage Schedule'!$AA$13,'Yield &amp; Quality'!T51&gt;='Dockage Schedule'!$P$14,'Dockage Schedule'!$AA$14,'Yield &amp; Quality'!T51&gt;='Dockage Schedule'!$P$15,'Dockage Schedule'!$AA$15,'Yield &amp; Quality'!T51&gt;='Dockage Schedule'!$P$16,'Dockage Schedule'!$AA$16,'Yield &amp; Quality'!T51&gt;='Dockage Schedule'!$P$17,'Dockage Schedule'!$AA$17,'Yield &amp; Quality'!T51&gt;='Dockage Schedule'!$P$18,'Dockage Schedule'!$AA$18,'Yield &amp; Quality'!T51&gt;='Dockage Schedule'!$P$19,'Dockage Schedule'!$AA$19,'Yield &amp; Quality'!T51&gt;='Dockage Schedule'!$P$20,'Dockage Schedule'!$AA$20,'Yield &amp; Quality'!T51&gt;='Dockage Schedule'!$P$21,'Dockage Schedule'!$AA$21,'Yield &amp; Quality'!T51&gt;='Dockage Schedule'!$P$22,'Dockage Schedule'!$AA$22,'Yield &amp; Quality'!T51&gt;='Dockage Schedule'!$P$23,'Dockage Schedule'!$AA$23,'Yield &amp; Quality'!T51&gt;='Dockage Schedule'!$P$24,'Dockage Schedule'!$AA$24,'Yield &amp; Quality'!T51&gt;='Dockage Schedule'!$P$25,'Dockage Schedule'!$AA$25,'Yield &amp; Quality'!T51&gt;='Dockage Schedule'!$P$26,'Dockage Schedule'!$AA$26,'Yield &amp; Quality'!T51&gt;='Dockage Schedule'!$P$27,'Dockage Schedule'!$AA$27,'Yield &amp; Quality'!T51&lt;'Dockage Schedule'!$P$27,'Dockage Schedule'!$AA$27)+_xlfn.IFS('Yield &amp; Quality'!Y51&lt;'Dockage Schedule'!$AD$4,'Dockage Schedule'!$AN$3,'Yield &amp; Quality'!Y51&lt;'Dockage Schedule'!$AD$5,'Dockage Schedule'!$AN$4,'Yield &amp; Quality'!Y51&lt;'Dockage Schedule'!$AD$6,'Dockage Schedule'!$AN$5,'Yield &amp; Quality'!Y51&lt;'Dockage Schedule'!$AD$7,'Dockage Schedule'!$AN$6,'Yield &amp; Quality'!Y51&lt;'Dockage Schedule'!$AD$8,'Dockage Schedule'!$AN$7,'Yield &amp; Quality'!Y51&lt;'Dockage Schedule'!$AD$9,'Dockage Schedule'!$AN$8,'Yield &amp; Quality'!Y51&lt;'Dockage Schedule'!$AD$10,'Dockage Schedule'!$AN$9,'Yield &amp; Quality'!Y51&lt;'Dockage Schedule'!$AD$11,'Dockage Schedule'!$AN$10,'Yield &amp; Quality'!Y51&lt;'Dockage Schedule'!$AD$12,'Dockage Schedule'!$AN$11,'Yield &amp; Quality'!Y51&lt;'Dockage Schedule'!$AD$13,'Dockage Schedule'!$AN$12,'Yield &amp; Quality'!Y51&lt;'Dockage Schedule'!$AD$14,'Dockage Schedule'!$AN$13,'Yield &amp; Quality'!Y51&lt;'Dockage Schedule'!$AD$15,'Dockage Schedule'!$AN$14,'Yield &amp; Quality'!Y51&lt;'Dockage Schedule'!$AD$16,'Dockage Schedule'!$AN$15,'Yield &amp; Quality'!Y51&lt;'Dockage Schedule'!$AD$17,'Dockage Schedule'!$AN$16,'Yield &amp; Quality'!Y51&lt;'Dockage Schedule'!$AD$18,'Dockage Schedule'!$AN$17,'Yield &amp; Quality'!Y51&lt;'Dockage Schedule'!$AD$19,'Dockage Schedule'!$AN$18,'Yield &amp; Quality'!Y51&lt;'Dockage Schedule'!$AD$20,'Dockage Schedule'!$AN$19,'Yield &amp; Quality'!Y51&lt;'Dockage Schedule'!$AD$21,'Dockage Schedule'!$AN$20,'Yield &amp; Quality'!Y51&lt;'Dockage Schedule'!$AD$21,'Dockage Schedule'!$AN$22,'Yield &amp; Quality'!Y51&lt;'Dockage Schedule'!$AD$22,'Dockage Schedule'!$AN$23,'Yield &amp; Quality'!Y51&lt;'Dockage Schedule'!$AD$24,'Dockage Schedule'!$AN$24,'Yield &amp; Quality'!Y51&lt;'Dockage Schedule'!$AD$25,'Dockage Schedule'!$AN$24,'Yield &amp; Quality'!Y51&gt;='Dockage Schedule'!$AD$25,-500)-_xlfn.IFS('Yield &amp; Quality'!O51&lt;'Dockage Schedule'!$C$4,0,'Yield &amp; Quality'!O51&lt;'Dockage Schedule'!$C$5,'Dockage Schedule'!$M$4,'Yield &amp; Quality'!O51&lt;'Dockage Schedule'!$C$6,'Dockage Schedule'!$M$5,'Yield &amp; Quality'!O51&lt;'Dockage Schedule'!$C$6,'Dockage Schedule'!$M$7,'Yield &amp; Quality'!O51&lt;'Dockage Schedule'!$C$7,'Dockage Schedule'!$M$8,'Yield &amp; Quality'!O51&lt;'Dockage Schedule'!$C$8,'Dockage Schedule'!$M$9,'Yield &amp; Quality'!O51&lt;'Dockage Schedule'!$C$10,'Dockage Schedule'!$M$9,'Yield &amp; Quality'!O51&lt;'Dockage Schedule'!$C$10,'Dockage Schedule'!$M$11,'Yield &amp; Quality'!O51&lt;'Dockage Schedule'!$C$12,'Dockage Schedule'!$M$11,'Yield &amp; Quality'!O51&lt;'Dockage Schedule'!$C$13,'Dockage Schedule'!$M$12,'Yield &amp; Quality'!O51&lt;'Dockage Schedule'!$C$14,'Dockage Schedule'!$M$13,'Yield &amp; Quality'!O51&lt;'Dockage Schedule'!$C$15,'Dockage Schedule'!$M$14,'Yield &amp; Quality'!O51&lt;'Dockage Schedule'!$C$16,'Dockage Schedule'!$M$15,'Yield &amp; Quality'!O51&lt;'Dockage Schedule'!$C$17,'Dockage Schedule'!$M$16,'Yield &amp; Quality'!O51&lt;'Dockage Schedule'!$C$18,'Dockage Schedule'!$M$17,'Yield &amp; Quality'!O51&lt;'Dockage Schedule'!$C$19,'Dockage Schedule'!$M$18,'Yield &amp; Quality'!O51&lt;'Dockage Schedule'!$C$20,'Dockage Schedule'!$M$19,'Yield &amp; Quality'!O51&lt;'Dockage Schedule'!$C$21,'Dockage Schedule'!$M$20,'Yield &amp; Quality'!O51&lt;'Dockage Schedule'!$C$22,'Dockage Schedule'!$M$21,'Yield &amp; Quality'!O51&lt;'Dockage Schedule'!$C$23,'Dockage Schedule'!$M$22,'Yield &amp; Quality'!O51&lt;'Dockage Schedule'!$C$24,'Dockage Schedule'!$M$23,'Yield &amp; Quality'!O51&gt;='Dockage Schedule'!F57,'Dockage Schedule'!P57)</f>
        <v>-0.03</v>
      </c>
      <c r="Q56" s="66">
        <f>(('Yield &amp; Quality'!G51*((100-'Partial Returns'!G56)/100))*($C$3+L56))+($C$4*'Yield &amp; Quality'!AA51)</f>
        <v>697.30297165779893</v>
      </c>
      <c r="R56" s="7">
        <f>(('Yield &amp; Quality'!H51*((100-'Partial Returns'!H56)/100))*($C$3+M56))+($C$4*'Yield &amp; Quality'!AB51)</f>
        <v>839.31448793701497</v>
      </c>
      <c r="S56" s="7">
        <f>(('Yield &amp; Quality'!I51*((100-'Partial Returns'!I56)/100))*($C$3+N56))+($C$4*'Yield &amp; Quality'!AC51)</f>
        <v>1058.9727795810095</v>
      </c>
      <c r="T56" s="8">
        <f>(('Yield &amp; Quality'!J51*((100-'Partial Returns'!J56)/100))*($C$3+O56))+($C$4*'Yield &amp; Quality'!AD51)</f>
        <v>1088.3163164155401</v>
      </c>
      <c r="U56" s="5"/>
      <c r="V56" s="66" cm="1">
        <f t="array" ref="V56">_xlfn.IFS('Yield &amp; Quality'!B51='Treatment Costs'!$A$3,'Treatment Costs'!$K$3,'Yield &amp; Quality'!B51='Treatment Costs'!$A$4,'Treatment Costs'!$K$4,'Yield &amp; Quality'!B51='Treatment Costs'!$A$5,'Treatment Costs'!$K$5,'Yield &amp; Quality'!B51='Treatment Costs'!$A$6,'Treatment Costs'!$K$6,'Yield &amp; Quality'!B51='Treatment Costs'!$A$7,'Treatment Costs'!$K$7,'Yield &amp; Quality'!B51='Treatment Costs'!$A$8,'Treatment Costs'!$K$8,'Yield &amp; Quality'!B51='Treatment Costs'!$A$9,'Treatment Costs'!$K$9,'Yield &amp; Quality'!B51='Treatment Costs'!$A$10,'Treatment Costs'!$K$10,'Yield &amp; Quality'!B51='Treatment Costs'!$A$11,'Treatment Costs'!$K$11,'Yield &amp; Quality'!B51='Treatment Costs'!$A$12,'Treatment Costs'!$K$12,'Yield &amp; Quality'!B51='Treatment Costs'!$A$13,'Treatment Costs'!$K$13,'Yield &amp; Quality'!B51='Treatment Costs'!$A$14,'Treatment Costs'!$K$14,'Yield &amp; Quality'!B51='Treatment Costs'!$A$15,'Treatment Costs'!$K$15,'Yield &amp; Quality'!B51='Treatment Costs'!$A$16,'Treatment Costs'!$K$16)</f>
        <v>179.54642857142858</v>
      </c>
      <c r="W56" s="7" cm="1">
        <f t="array" ref="W56">_xlfn.IFS('Yield &amp; Quality'!C51='Treatment Costs'!$A$3,'Treatment Costs'!$W$3,'Yield &amp; Quality'!C51='Treatment Costs'!$A$4,'Treatment Costs'!$W$4,'Yield &amp; Quality'!C51='Treatment Costs'!$A$5,'Treatment Costs'!$W$5,'Yield &amp; Quality'!C51='Treatment Costs'!$A$6,'Treatment Costs'!$W$6,'Yield &amp; Quality'!C51='Treatment Costs'!$A$7,'Treatment Costs'!$W$7,'Yield &amp; Quality'!C51='Treatment Costs'!$A$8,'Treatment Costs'!$W$8,'Yield &amp; Quality'!C51='Treatment Costs'!$A$9,'Treatment Costs'!$W$9,'Yield &amp; Quality'!C51='Treatment Costs'!$A$10,'Treatment Costs'!$W$10,'Yield &amp; Quality'!C51='Treatment Costs'!$A$11,'Treatment Costs'!$W$11,'Yield &amp; Quality'!C51='Treatment Costs'!$A$12,'Treatment Costs'!$W$12,'Yield &amp; Quality'!C51='Treatment Costs'!$A$13,'Treatment Costs'!$W$13,'Yield &amp; Quality'!C51='Treatment Costs'!$A$14,'Treatment Costs'!$W$14,'Yield &amp; Quality'!C51='Treatment Costs'!$A$15,'Treatment Costs'!$W$15,'Yield &amp; Quality'!C51='Treatment Costs'!$A$16,'Treatment Costs'!$W$16)</f>
        <v>92.967857142857142</v>
      </c>
      <c r="X56" s="7" cm="1">
        <f t="array" ref="X56">_xlfn.IFS('Yield &amp; Quality'!D51='Treatment Costs'!$A$3,'Treatment Costs'!$K$3,'Yield &amp; Quality'!D51='Treatment Costs'!$A$4,'Treatment Costs'!$K$4,'Yield &amp; Quality'!D51='Treatment Costs'!$A$5,'Treatment Costs'!$K$5,'Yield &amp; Quality'!D51='Treatment Costs'!$A$6,'Treatment Costs'!$K$6,'Yield &amp; Quality'!D51='Treatment Costs'!$A$7,'Treatment Costs'!$K$7,'Yield &amp; Quality'!D51='Treatment Costs'!$A$8,'Treatment Costs'!$K$8,'Yield &amp; Quality'!D51='Treatment Costs'!$A$9,'Treatment Costs'!$K$9,'Yield &amp; Quality'!D51='Treatment Costs'!$A$10,'Treatment Costs'!$K$10,'Yield &amp; Quality'!D51='Treatment Costs'!$A$11,'Treatment Costs'!$K$11,'Yield &amp; Quality'!D51='Treatment Costs'!$A$12,'Treatment Costs'!$K$12,'Yield &amp; Quality'!D51='Treatment Costs'!$A$13,'Treatment Costs'!$K$13,'Yield &amp; Quality'!D51='Treatment Costs'!$A$14,'Treatment Costs'!$K$14,'Yield &amp; Quality'!D51='Treatment Costs'!$A$15,'Treatment Costs'!$K$15,'Yield &amp; Quality'!D51='Treatment Costs'!$A$16,'Treatment Costs'!$K$16)</f>
        <v>179.54642857142858</v>
      </c>
      <c r="Y56" s="8" cm="1">
        <f t="array" ref="Y56">_xlfn.IFS('Yield &amp; Quality'!E51='Treatment Costs'!$A$3,'Treatment Costs'!$W$3,'Yield &amp; Quality'!E51='Treatment Costs'!$A$4,'Treatment Costs'!$W$4,'Yield &amp; Quality'!E51='Treatment Costs'!$A$5,'Treatment Costs'!$W$5,'Yield &amp; Quality'!E51='Treatment Costs'!$A$6,'Treatment Costs'!$W$6,'Yield &amp; Quality'!E51='Treatment Costs'!$A$7,'Treatment Costs'!$W$7,'Yield &amp; Quality'!E51='Treatment Costs'!$A$8,'Treatment Costs'!$W$8,'Yield &amp; Quality'!E51='Treatment Costs'!$A$9,'Treatment Costs'!$W$9,'Yield &amp; Quality'!E51='Treatment Costs'!$A$10,'Treatment Costs'!$W$10,'Yield &amp; Quality'!E51='Treatment Costs'!$A$11,'Treatment Costs'!$W$11,'Yield &amp; Quality'!E51='Treatment Costs'!$A$12,'Treatment Costs'!$W$12,'Yield &amp; Quality'!E51='Treatment Costs'!$A$13,'Treatment Costs'!$W$13,'Yield &amp; Quality'!E51='Treatment Costs'!$A$14,'Treatment Costs'!$W$14,'Yield &amp; Quality'!E51='Treatment Costs'!$A$15,'Treatment Costs'!$W$15,'Yield &amp; Quality'!E51='Treatment Costs'!$A$16,'Treatment Costs'!$W$16)</f>
        <v>158.14017857142858</v>
      </c>
      <c r="AA56" s="66">
        <f>(('Yield &amp; Quality'!G51*((100-'Partial Returns'!G56)/100))*($C$3+L56))+($C$4*'Yield &amp; Quality'!AA51)-V56</f>
        <v>517.75654308637036</v>
      </c>
      <c r="AB56" s="7">
        <f>(('Yield &amp; Quality'!H51*((100-'Partial Returns'!H56)/100))*($C$3+M56))+($C$4*'Yield &amp; Quality'!AB51)-W56</f>
        <v>746.34663079415782</v>
      </c>
      <c r="AC56" s="7">
        <f>(('Yield &amp; Quality'!I51*((100-'Partial Returns'!I56)/100))*($C$3+N56))+($C$4*'Yield &amp; Quality'!AC51)-X56</f>
        <v>879.42635100958091</v>
      </c>
      <c r="AD56" s="8">
        <f>(('Yield &amp; Quality'!J51*((100-'Partial Returns'!J56)/100))*($C$3+O56))+($C$4*'Yield &amp; Quality'!AD51)-Y56</f>
        <v>930.17613784411151</v>
      </c>
    </row>
    <row r="57" spans="1:30" x14ac:dyDescent="0.25">
      <c r="A57">
        <v>7.7</v>
      </c>
      <c r="B57" s="66">
        <f>($C$3*'Yield &amp; Quality'!G52)+($C$4*'Yield &amp; Quality'!AA52)</f>
        <v>716.78840359461958</v>
      </c>
      <c r="C57" s="7">
        <f>($C$3*'Yield &amp; Quality'!H52)+($C$4*'Yield &amp; Quality'!AB52)</f>
        <v>881.09623075676564</v>
      </c>
      <c r="D57" s="7">
        <f>($C$3*'Yield &amp; Quality'!I52)+($C$4*'Yield &amp; Quality'!AC52)</f>
        <v>950.48187011747359</v>
      </c>
      <c r="E57" s="8">
        <f>($C$3*'Yield &amp; Quality'!J52)+($C$4*'Yield &amp; Quality'!AD52)</f>
        <v>1100.2916542751482</v>
      </c>
      <c r="G57" s="61" cm="1">
        <f t="array" ref="G57">_xlfn.IFS('Yield &amp; Quality'!L52&lt;'Dockage Schedule'!$C$29,0,'Yield &amp; Quality'!L52&lt;'Dockage Schedule'!$C$30,'Dockage Schedule'!$M$29,'Yield &amp; Quality'!L52&lt;'Dockage Schedule'!$C$31,'Dockage Schedule'!$M$30,'Yield &amp; Quality'!L52&lt;'Dockage Schedule'!$C$32,'Dockage Schedule'!$M$31,'Yield &amp; Quality'!L52&lt;'Dockage Schedule'!$C$33,'Dockage Schedule'!$M$32,'Yield &amp; Quality'!L52&lt;'Dockage Schedule'!$C$34,'Dockage Schedule'!$M$33,'Yield &amp; Quality'!L52&lt;'Dockage Schedule'!$C$35,'Dockage Schedule'!$M$34,'Yield &amp; Quality'!L52&lt;'Dockage Schedule'!$C$36,'Dockage Schedule'!$M$35,'Yield &amp; Quality'!L52&lt;'Dockage Schedule'!$C$37,'Dockage Schedule'!$M$36,'Yield &amp; Quality'!L52&lt;'Dockage Schedule'!$C$38,'Dockage Schedule'!$M$37,'Yield &amp; Quality'!L52&lt;'Dockage Schedule'!$C$39,'Dockage Schedule'!$M$38,'Yield &amp; Quality'!L52&lt;'Dockage Schedule'!$C$40,'Dockage Schedule'!$M$39,'Yield &amp; Quality'!L52&lt;'Dockage Schedule'!$C$41,'Dockage Schedule'!$M$40,'Yield &amp; Quality'!L52&lt;'Dockage Schedule'!$C$42,'Dockage Schedule'!$M$41,'Yield &amp; Quality'!L52&lt;'Dockage Schedule'!$C$43,'Dockage Schedule'!$M$42,'Yield &amp; Quality'!L52&lt;'Dockage Schedule'!$C$44,'Dockage Schedule'!$M$43,'Yield &amp; Quality'!L52&lt;'Dockage Schedule'!$C$45,'Dockage Schedule'!$M$44,'Yield &amp; Quality'!L52&lt;'Dockage Schedule'!$C$46,'Dockage Schedule'!$M$45,'Yield &amp; Quality'!L52&lt;'Dockage Schedule'!$C$47,'Dockage Schedule'!$M$46,'Yield &amp; Quality'!L52&lt;'Dockage Schedule'!$C$48,'Dockage Schedule'!$M$47,'Yield &amp; Quality'!L52&lt;'Dockage Schedule'!$C$49,'Dockage Schedule'!M82,'Yield &amp; Quality'!L52&gt;='Dockage Schedule'!$C$49,'Dockage Schedule'!$M$49)</f>
        <v>0</v>
      </c>
      <c r="H57" cm="1">
        <f t="array" ref="H57">_xlfn.IFS('Yield &amp; Quality'!M52&lt;'Dockage Schedule'!$C$29,0,'Yield &amp; Quality'!M52&lt;'Dockage Schedule'!$C$30,'Dockage Schedule'!$M$29,'Yield &amp; Quality'!M52&lt;'Dockage Schedule'!$C$31,'Dockage Schedule'!$M$30,'Yield &amp; Quality'!M52&lt;'Dockage Schedule'!$C$32,'Dockage Schedule'!$M$31,'Yield &amp; Quality'!M52&lt;'Dockage Schedule'!$C$33,'Dockage Schedule'!$M$32,'Yield &amp; Quality'!M52&lt;'Dockage Schedule'!$C$34,'Dockage Schedule'!$M$33,'Yield &amp; Quality'!M52&lt;'Dockage Schedule'!$C$35,'Dockage Schedule'!$M$34,'Yield &amp; Quality'!M52&lt;'Dockage Schedule'!$C$36,'Dockage Schedule'!$M$35,'Yield &amp; Quality'!M52&lt;'Dockage Schedule'!$C$37,'Dockage Schedule'!$M$36,'Yield &amp; Quality'!M52&lt;'Dockage Schedule'!$C$38,'Dockage Schedule'!$M$37,'Yield &amp; Quality'!M52&lt;'Dockage Schedule'!$C$39,'Dockage Schedule'!$M$38,'Yield &amp; Quality'!M52&lt;'Dockage Schedule'!$C$40,'Dockage Schedule'!$M$39,'Yield &amp; Quality'!M52&lt;'Dockage Schedule'!$C$41,'Dockage Schedule'!$M$40,'Yield &amp; Quality'!M52&lt;'Dockage Schedule'!$C$42,'Dockage Schedule'!$M$41,'Yield &amp; Quality'!M52&lt;'Dockage Schedule'!$C$43,'Dockage Schedule'!$M$42,'Yield &amp; Quality'!M52&lt;'Dockage Schedule'!$C$44,'Dockage Schedule'!$M$43,'Yield &amp; Quality'!M52&lt;'Dockage Schedule'!$C$45,'Dockage Schedule'!$M$44,'Yield &amp; Quality'!M52&lt;'Dockage Schedule'!$C$46,'Dockage Schedule'!$M$45,'Yield &amp; Quality'!M52&lt;'Dockage Schedule'!$C$47,'Dockage Schedule'!$M$46,'Yield &amp; Quality'!M52&lt;'Dockage Schedule'!$C$48,'Dockage Schedule'!$M$47,'Yield &amp; Quality'!M52&lt;'Dockage Schedule'!$C$49,'Dockage Schedule'!N82,'Yield &amp; Quality'!M52&gt;='Dockage Schedule'!$C$49,'Dockage Schedule'!$M$49)</f>
        <v>0</v>
      </c>
      <c r="I57" cm="1">
        <f t="array" ref="I57">_xlfn.IFS('Yield &amp; Quality'!N52&lt;'Dockage Schedule'!$C$29,0,'Yield &amp; Quality'!N52&lt;'Dockage Schedule'!$C$30,'Dockage Schedule'!$M$29,'Yield &amp; Quality'!N52&lt;'Dockage Schedule'!$C$31,'Dockage Schedule'!$M$30,'Yield &amp; Quality'!N52&lt;'Dockage Schedule'!$C$32,'Dockage Schedule'!$M$31,'Yield &amp; Quality'!N52&lt;'Dockage Schedule'!$C$33,'Dockage Schedule'!$M$32,'Yield &amp; Quality'!N52&lt;'Dockage Schedule'!$C$34,'Dockage Schedule'!$M$33,'Yield &amp; Quality'!N52&lt;'Dockage Schedule'!$C$35,'Dockage Schedule'!$M$34,'Yield &amp; Quality'!N52&lt;'Dockage Schedule'!$C$36,'Dockage Schedule'!$M$35,'Yield &amp; Quality'!N52&lt;'Dockage Schedule'!$C$37,'Dockage Schedule'!$M$36,'Yield &amp; Quality'!N52&lt;'Dockage Schedule'!$C$38,'Dockage Schedule'!$M$37,'Yield &amp; Quality'!N52&lt;'Dockage Schedule'!$C$39,'Dockage Schedule'!$M$38,'Yield &amp; Quality'!N52&lt;'Dockage Schedule'!$C$40,'Dockage Schedule'!$M$39,'Yield &amp; Quality'!N52&lt;'Dockage Schedule'!$C$41,'Dockage Schedule'!$M$40,'Yield &amp; Quality'!N52&lt;'Dockage Schedule'!$C$42,'Dockage Schedule'!$M$41,'Yield &amp; Quality'!N52&lt;'Dockage Schedule'!$C$43,'Dockage Schedule'!$M$42,'Yield &amp; Quality'!N52&lt;'Dockage Schedule'!$C$44,'Dockage Schedule'!$M$43,'Yield &amp; Quality'!N52&lt;'Dockage Schedule'!$C$45,'Dockage Schedule'!$M$44,'Yield &amp; Quality'!N52&lt;'Dockage Schedule'!$C$46,'Dockage Schedule'!$M$45,'Yield &amp; Quality'!N52&lt;'Dockage Schedule'!$C$47,'Dockage Schedule'!$M$46,'Yield &amp; Quality'!N52&lt;'Dockage Schedule'!$C$48,'Dockage Schedule'!$M$47,'Yield &amp; Quality'!N52&lt;'Dockage Schedule'!$C$49,'Dockage Schedule'!O82,'Yield &amp; Quality'!N52&gt;='Dockage Schedule'!$C$49,'Dockage Schedule'!$M$49)</f>
        <v>0</v>
      </c>
      <c r="J57" s="62" cm="1">
        <f t="array" ref="J57">_xlfn.IFS('Yield &amp; Quality'!O52&lt;'Dockage Schedule'!$C$29,0,'Yield &amp; Quality'!O52&lt;'Dockage Schedule'!$C$30,'Dockage Schedule'!$M$29,'Yield &amp; Quality'!O52&lt;'Dockage Schedule'!$C$31,'Dockage Schedule'!$M$30,'Yield &amp; Quality'!O52&lt;'Dockage Schedule'!$C$32,'Dockage Schedule'!$M$31,'Yield &amp; Quality'!O52&lt;'Dockage Schedule'!$C$33,'Dockage Schedule'!$M$32,'Yield &amp; Quality'!O52&lt;'Dockage Schedule'!$C$34,'Dockage Schedule'!$M$33,'Yield &amp; Quality'!O52&lt;'Dockage Schedule'!$C$35,'Dockage Schedule'!$M$34,'Yield &amp; Quality'!O52&lt;'Dockage Schedule'!$C$36,'Dockage Schedule'!$M$35,'Yield &amp; Quality'!O52&lt;'Dockage Schedule'!$C$37,'Dockage Schedule'!$M$36,'Yield &amp; Quality'!O52&lt;'Dockage Schedule'!$C$38,'Dockage Schedule'!$M$37,'Yield &amp; Quality'!O52&lt;'Dockage Schedule'!$C$39,'Dockage Schedule'!$M$38,'Yield &amp; Quality'!O52&lt;'Dockage Schedule'!$C$40,'Dockage Schedule'!$M$39,'Yield &amp; Quality'!O52&lt;'Dockage Schedule'!$C$41,'Dockage Schedule'!$M$40,'Yield &amp; Quality'!O52&lt;'Dockage Schedule'!$C$42,'Dockage Schedule'!$M$41,'Yield &amp; Quality'!O52&lt;'Dockage Schedule'!$C$43,'Dockage Schedule'!$M$42,'Yield &amp; Quality'!O52&lt;'Dockage Schedule'!$C$44,'Dockage Schedule'!$M$43,'Yield &amp; Quality'!O52&lt;'Dockage Schedule'!$C$45,'Dockage Schedule'!$M$44,'Yield &amp; Quality'!O52&lt;'Dockage Schedule'!$C$46,'Dockage Schedule'!$M$45,'Yield &amp; Quality'!O52&lt;'Dockage Schedule'!$C$47,'Dockage Schedule'!$M$46,'Yield &amp; Quality'!O52&lt;'Dockage Schedule'!$C$48,'Dockage Schedule'!$M$47,'Yield &amp; Quality'!O52&lt;'Dockage Schedule'!$C$49,'Dockage Schedule'!P82,'Yield &amp; Quality'!O52&gt;='Dockage Schedule'!$C$49,'Dockage Schedule'!$M$49)</f>
        <v>0</v>
      </c>
      <c r="L57" s="67" cm="1">
        <f t="array" ref="L57">_xlfn.IFS('Yield &amp; Quality'!Q52&gt;='Dockage Schedule'!$P$4,'Dockage Schedule'!$AA$4,'Yield &amp; Quality'!Q52&gt;='Dockage Schedule'!$P$5,'Dockage Schedule'!$AA$5,'Yield &amp; Quality'!Q52&gt;='Dockage Schedule'!$P$6,'Dockage Schedule'!$AA$6,'Yield &amp; Quality'!Q52&gt;='Dockage Schedule'!$P$7,'Dockage Schedule'!$AA$7,'Yield &amp; Quality'!Q52&gt;='Dockage Schedule'!$P$8,'Dockage Schedule'!$AA$8,'Yield &amp; Quality'!Q52&gt;='Dockage Schedule'!$P$9,'Dockage Schedule'!$AA$9,'Yield &amp; Quality'!Q52&gt;='Dockage Schedule'!$P$10,'Dockage Schedule'!$AA$10,'Yield &amp; Quality'!Q52&gt;='Dockage Schedule'!$P$11,'Dockage Schedule'!$AA$11,'Yield &amp; Quality'!Q52&gt;='Dockage Schedule'!$P$12,'Dockage Schedule'!$AA$12,'Yield &amp; Quality'!Q52&gt;='Dockage Schedule'!$P$13,'Dockage Schedule'!$AA$13,'Yield &amp; Quality'!Q52&gt;='Dockage Schedule'!$P$14,'Dockage Schedule'!$AA$14,'Yield &amp; Quality'!Q52&gt;='Dockage Schedule'!$P$15,'Dockage Schedule'!$AA$15,'Yield &amp; Quality'!Q52&gt;='Dockage Schedule'!$P$16,'Dockage Schedule'!$AA$16,'Yield &amp; Quality'!Q52&gt;='Dockage Schedule'!$P$17,'Dockage Schedule'!$AA$17,'Yield &amp; Quality'!Q52&gt;='Dockage Schedule'!$P$18,'Dockage Schedule'!$AA$18,'Yield &amp; Quality'!Q52&gt;='Dockage Schedule'!$P$19,'Dockage Schedule'!$AA$19,'Yield &amp; Quality'!Q52&gt;='Dockage Schedule'!$P$20,'Dockage Schedule'!$AA$20,'Yield &amp; Quality'!Q52&gt;='Dockage Schedule'!$P$21,'Dockage Schedule'!$AA$21,'Yield &amp; Quality'!Q52&gt;='Dockage Schedule'!$P$22,'Dockage Schedule'!$AA$22,'Yield &amp; Quality'!Q52&gt;='Dockage Schedule'!$P$23,'Dockage Schedule'!$AA$23,'Yield &amp; Quality'!Q52&gt;='Dockage Schedule'!$P$24,'Dockage Schedule'!$AA$24,'Yield &amp; Quality'!Q52&gt;='Dockage Schedule'!$P$25,'Dockage Schedule'!$AA$25,'Yield &amp; Quality'!Q52&gt;='Dockage Schedule'!$P$26,'Dockage Schedule'!$AA$26,'Yield &amp; Quality'!Q52&gt;='Dockage Schedule'!$P$27,'Dockage Schedule'!$AA$27,'Yield &amp; Quality'!Q52&lt;'Dockage Schedule'!$P$27,'Dockage Schedule'!$AA$27)+_xlfn.IFS('Yield &amp; Quality'!V52&lt;'Dockage Schedule'!$AD$4,'Dockage Schedule'!$AN$3,'Yield &amp; Quality'!V52&lt;'Dockage Schedule'!$AD$5,'Dockage Schedule'!$AN$4,'Yield &amp; Quality'!V52&lt;'Dockage Schedule'!$AD$6,'Dockage Schedule'!$AN$5,'Yield &amp; Quality'!V52&lt;'Dockage Schedule'!$AD$7,'Dockage Schedule'!$AN$6,'Yield &amp; Quality'!V52&lt;'Dockage Schedule'!$AD$8,'Dockage Schedule'!$AN$7,'Yield &amp; Quality'!V52&lt;'Dockage Schedule'!$AD$9,'Dockage Schedule'!$AN$8,'Yield &amp; Quality'!V52&lt;'Dockage Schedule'!$AD$10,'Dockage Schedule'!$AN$9,'Yield &amp; Quality'!V52&lt;'Dockage Schedule'!$AD$11,'Dockage Schedule'!$AN$10,'Yield &amp; Quality'!V52&lt;'Dockage Schedule'!$AD$12,'Dockage Schedule'!$AN$11,'Yield &amp; Quality'!V52&lt;'Dockage Schedule'!$AD$13,'Dockage Schedule'!$AN$12,'Yield &amp; Quality'!V52&lt;'Dockage Schedule'!$AD$14,'Dockage Schedule'!$AN$13,'Yield &amp; Quality'!V52&lt;'Dockage Schedule'!$AD$15,'Dockage Schedule'!$AN$14,'Yield &amp; Quality'!V52&lt;'Dockage Schedule'!$AD$16,'Dockage Schedule'!$AN$15,'Yield &amp; Quality'!V52&lt;'Dockage Schedule'!$AD$17,'Dockage Schedule'!$AN$16,'Yield &amp; Quality'!V52&lt;'Dockage Schedule'!$AD$18,'Dockage Schedule'!$AN$17,'Yield &amp; Quality'!V52&lt;'Dockage Schedule'!$AD$19,'Dockage Schedule'!$AN$18,'Yield &amp; Quality'!V52&lt;'Dockage Schedule'!$AD$20,'Dockage Schedule'!$AN$19,'Yield &amp; Quality'!V52&lt;'Dockage Schedule'!$AD$21,'Dockage Schedule'!$AN$20,'Yield &amp; Quality'!V52&lt;'Dockage Schedule'!$AD$21,'Dockage Schedule'!$AN$22,'Yield &amp; Quality'!V52&lt;'Dockage Schedule'!$AD$22,'Dockage Schedule'!$AN$23,'Yield &amp; Quality'!V52&lt;'Dockage Schedule'!$AD$24,'Dockage Schedule'!$AN$24,'Yield &amp; Quality'!V52&lt;'Dockage Schedule'!$AD$25,'Dockage Schedule'!$AN$24,'Yield &amp; Quality'!V52&gt;='Dockage Schedule'!$AD$25,-500)-_xlfn.IFS('Yield &amp; Quality'!L52&lt;'Dockage Schedule'!$C$4,0,'Yield &amp; Quality'!L52&lt;'Dockage Schedule'!$C$5,'Dockage Schedule'!$M$4,'Yield &amp; Quality'!L52&lt;'Dockage Schedule'!$C$6,'Dockage Schedule'!$M$5,'Yield &amp; Quality'!L52&lt;'Dockage Schedule'!$C$6,'Dockage Schedule'!$M$7,'Yield &amp; Quality'!L52&lt;'Dockage Schedule'!$C$7,'Dockage Schedule'!$M$8,'Yield &amp; Quality'!L52&lt;'Dockage Schedule'!$C$8,'Dockage Schedule'!$M$9,'Yield &amp; Quality'!L52&lt;'Dockage Schedule'!$C$10,'Dockage Schedule'!$M$9,'Yield &amp; Quality'!L52&lt;'Dockage Schedule'!$C$10,'Dockage Schedule'!$M$11,'Yield &amp; Quality'!L52&lt;'Dockage Schedule'!$C$12,'Dockage Schedule'!$M$11,'Yield &amp; Quality'!L52&lt;'Dockage Schedule'!$C$13,'Dockage Schedule'!$M$12,'Yield &amp; Quality'!L52&lt;'Dockage Schedule'!$C$14,'Dockage Schedule'!$M$13,'Yield &amp; Quality'!L52&lt;'Dockage Schedule'!$C$15,'Dockage Schedule'!$M$14,'Yield &amp; Quality'!L52&lt;'Dockage Schedule'!$C$16,'Dockage Schedule'!$M$15,'Yield &amp; Quality'!L52&lt;'Dockage Schedule'!$C$17,'Dockage Schedule'!$M$16,'Yield &amp; Quality'!L52&lt;'Dockage Schedule'!$C$18,'Dockage Schedule'!$M$17,'Yield &amp; Quality'!L52&lt;'Dockage Schedule'!$C$19,'Dockage Schedule'!$M$18,'Yield &amp; Quality'!L52&lt;'Dockage Schedule'!$C$20,'Dockage Schedule'!$M$19,'Yield &amp; Quality'!L52&lt;'Dockage Schedule'!$C$21,'Dockage Schedule'!$M$20,'Yield &amp; Quality'!L52&lt;'Dockage Schedule'!$C$22,'Dockage Schedule'!$M$21,'Yield &amp; Quality'!L52&lt;'Dockage Schedule'!$C$23,'Dockage Schedule'!$M$22,'Yield &amp; Quality'!L52&lt;'Dockage Schedule'!$C$24,'Dockage Schedule'!$M$23,'Yield &amp; Quality'!L52&gt;='Dockage Schedule'!C58,'Dockage Schedule'!M58)</f>
        <v>-0.97</v>
      </c>
      <c r="M57" s="29" cm="1">
        <f t="array" ref="M57">_xlfn.IFS('Yield &amp; Quality'!R52&gt;='Dockage Schedule'!$P$4,'Dockage Schedule'!$AA$4,'Yield &amp; Quality'!R52&gt;='Dockage Schedule'!$P$5,'Dockage Schedule'!$AA$5,'Yield &amp; Quality'!R52&gt;='Dockage Schedule'!$P$6,'Dockage Schedule'!$AA$6,'Yield &amp; Quality'!R52&gt;='Dockage Schedule'!$P$7,'Dockage Schedule'!$AA$7,'Yield &amp; Quality'!R52&gt;='Dockage Schedule'!$P$8,'Dockage Schedule'!$AA$8,'Yield &amp; Quality'!R52&gt;='Dockage Schedule'!$P$9,'Dockage Schedule'!$AA$9,'Yield &amp; Quality'!R52&gt;='Dockage Schedule'!$P$10,'Dockage Schedule'!$AA$10,'Yield &amp; Quality'!R52&gt;='Dockage Schedule'!$P$11,'Dockage Schedule'!$AA$11,'Yield &amp; Quality'!R52&gt;='Dockage Schedule'!$P$12,'Dockage Schedule'!$AA$12,'Yield &amp; Quality'!R52&gt;='Dockage Schedule'!$P$13,'Dockage Schedule'!$AA$13,'Yield &amp; Quality'!R52&gt;='Dockage Schedule'!$P$14,'Dockage Schedule'!$AA$14,'Yield &amp; Quality'!R52&gt;='Dockage Schedule'!$P$15,'Dockage Schedule'!$AA$15,'Yield &amp; Quality'!R52&gt;='Dockage Schedule'!$P$16,'Dockage Schedule'!$AA$16,'Yield &amp; Quality'!R52&gt;='Dockage Schedule'!$P$17,'Dockage Schedule'!$AA$17,'Yield &amp; Quality'!R52&gt;='Dockage Schedule'!$P$18,'Dockage Schedule'!$AA$18,'Yield &amp; Quality'!R52&gt;='Dockage Schedule'!$P$19,'Dockage Schedule'!$AA$19,'Yield &amp; Quality'!R52&gt;='Dockage Schedule'!$P$20,'Dockage Schedule'!$AA$20,'Yield &amp; Quality'!R52&gt;='Dockage Schedule'!$P$21,'Dockage Schedule'!$AA$21,'Yield &amp; Quality'!R52&gt;='Dockage Schedule'!$P$22,'Dockage Schedule'!$AA$22,'Yield &amp; Quality'!R52&gt;='Dockage Schedule'!$P$23,'Dockage Schedule'!$AA$23,'Yield &amp; Quality'!R52&gt;='Dockage Schedule'!$P$24,'Dockage Schedule'!$AA$24,'Yield &amp; Quality'!R52&gt;='Dockage Schedule'!$P$25,'Dockage Schedule'!$AA$25,'Yield &amp; Quality'!R52&gt;='Dockage Schedule'!$P$26,'Dockage Schedule'!$AA$26,'Yield &amp; Quality'!R52&gt;='Dockage Schedule'!$P$27,'Dockage Schedule'!$AA$27,'Yield &amp; Quality'!R52&lt;'Dockage Schedule'!$P$27,'Dockage Schedule'!$AA$27)+_xlfn.IFS('Yield &amp; Quality'!W52&lt;'Dockage Schedule'!$AD$4,'Dockage Schedule'!$AN$3,'Yield &amp; Quality'!W52&lt;'Dockage Schedule'!$AD$5,'Dockage Schedule'!$AN$4,'Yield &amp; Quality'!W52&lt;'Dockage Schedule'!$AD$6,'Dockage Schedule'!$AN$5,'Yield &amp; Quality'!W52&lt;'Dockage Schedule'!$AD$7,'Dockage Schedule'!$AN$6,'Yield &amp; Quality'!W52&lt;'Dockage Schedule'!$AD$8,'Dockage Schedule'!$AN$7,'Yield &amp; Quality'!W52&lt;'Dockage Schedule'!$AD$9,'Dockage Schedule'!$AN$8,'Yield &amp; Quality'!W52&lt;'Dockage Schedule'!$AD$10,'Dockage Schedule'!$AN$9,'Yield &amp; Quality'!W52&lt;'Dockage Schedule'!$AD$11,'Dockage Schedule'!$AN$10,'Yield &amp; Quality'!W52&lt;'Dockage Schedule'!$AD$12,'Dockage Schedule'!$AN$11,'Yield &amp; Quality'!W52&lt;'Dockage Schedule'!$AD$13,'Dockage Schedule'!$AN$12,'Yield &amp; Quality'!W52&lt;'Dockage Schedule'!$AD$14,'Dockage Schedule'!$AN$13,'Yield &amp; Quality'!W52&lt;'Dockage Schedule'!$AD$15,'Dockage Schedule'!$AN$14,'Yield &amp; Quality'!W52&lt;'Dockage Schedule'!$AD$16,'Dockage Schedule'!$AN$15,'Yield &amp; Quality'!W52&lt;'Dockage Schedule'!$AD$17,'Dockage Schedule'!$AN$16,'Yield &amp; Quality'!W52&lt;'Dockage Schedule'!$AD$18,'Dockage Schedule'!$AN$17,'Yield &amp; Quality'!W52&lt;'Dockage Schedule'!$AD$19,'Dockage Schedule'!$AN$18,'Yield &amp; Quality'!W52&lt;'Dockage Schedule'!$AD$20,'Dockage Schedule'!$AN$19,'Yield &amp; Quality'!W52&lt;'Dockage Schedule'!$AD$21,'Dockage Schedule'!$AN$20,'Yield &amp; Quality'!W52&lt;'Dockage Schedule'!$AD$21,'Dockage Schedule'!$AN$22,'Yield &amp; Quality'!W52&lt;'Dockage Schedule'!$AD$22,'Dockage Schedule'!$AN$23,'Yield &amp; Quality'!W52&lt;'Dockage Schedule'!$AD$24,'Dockage Schedule'!$AN$24,'Yield &amp; Quality'!W52&lt;'Dockage Schedule'!$AD$25,'Dockage Schedule'!$AN$24,'Yield &amp; Quality'!W52&gt;='Dockage Schedule'!$AD$25,-500)-_xlfn.IFS('Yield &amp; Quality'!M52&lt;'Dockage Schedule'!$C$4,0,'Yield &amp; Quality'!M52&lt;'Dockage Schedule'!$C$5,'Dockage Schedule'!$M$4,'Yield &amp; Quality'!M52&lt;'Dockage Schedule'!$C$6,'Dockage Schedule'!$M$5,'Yield &amp; Quality'!M52&lt;'Dockage Schedule'!$C$6,'Dockage Schedule'!$M$7,'Yield &amp; Quality'!M52&lt;'Dockage Schedule'!$C$7,'Dockage Schedule'!$M$8,'Yield &amp; Quality'!M52&lt;'Dockage Schedule'!$C$8,'Dockage Schedule'!$M$9,'Yield &amp; Quality'!M52&lt;'Dockage Schedule'!$C$10,'Dockage Schedule'!$M$9,'Yield &amp; Quality'!M52&lt;'Dockage Schedule'!$C$10,'Dockage Schedule'!$M$11,'Yield &amp; Quality'!M52&lt;'Dockage Schedule'!$C$12,'Dockage Schedule'!$M$11,'Yield &amp; Quality'!M52&lt;'Dockage Schedule'!$C$13,'Dockage Schedule'!$M$12,'Yield &amp; Quality'!M52&lt;'Dockage Schedule'!$C$14,'Dockage Schedule'!$M$13,'Yield &amp; Quality'!M52&lt;'Dockage Schedule'!$C$15,'Dockage Schedule'!$M$14,'Yield &amp; Quality'!M52&lt;'Dockage Schedule'!$C$16,'Dockage Schedule'!$M$15,'Yield &amp; Quality'!M52&lt;'Dockage Schedule'!$C$17,'Dockage Schedule'!$M$16,'Yield &amp; Quality'!M52&lt;'Dockage Schedule'!$C$18,'Dockage Schedule'!$M$17,'Yield &amp; Quality'!M52&lt;'Dockage Schedule'!$C$19,'Dockage Schedule'!$M$18,'Yield &amp; Quality'!M52&lt;'Dockage Schedule'!$C$20,'Dockage Schedule'!$M$19,'Yield &amp; Quality'!M52&lt;'Dockage Schedule'!$C$21,'Dockage Schedule'!$M$20,'Yield &amp; Quality'!M52&lt;'Dockage Schedule'!$C$22,'Dockage Schedule'!$M$21,'Yield &amp; Quality'!M52&lt;'Dockage Schedule'!$C$23,'Dockage Schedule'!$M$22,'Yield &amp; Quality'!M52&lt;'Dockage Schedule'!$C$24,'Dockage Schedule'!$M$23,'Yield &amp; Quality'!M52&gt;='Dockage Schedule'!D58,'Dockage Schedule'!N58)</f>
        <v>0</v>
      </c>
      <c r="N57" s="29" cm="1">
        <f t="array" ref="N57">_xlfn.IFS('Yield &amp; Quality'!S52&gt;='Dockage Schedule'!$P$4,'Dockage Schedule'!$AA$4,'Yield &amp; Quality'!S52&gt;='Dockage Schedule'!$P$5,'Dockage Schedule'!$AA$5,'Yield &amp; Quality'!S52&gt;='Dockage Schedule'!$P$6,'Dockage Schedule'!$AA$6,'Yield &amp; Quality'!S52&gt;='Dockage Schedule'!$P$7,'Dockage Schedule'!$AA$7,'Yield &amp; Quality'!S52&gt;='Dockage Schedule'!$P$8,'Dockage Schedule'!$AA$8,'Yield &amp; Quality'!S52&gt;='Dockage Schedule'!$P$9,'Dockage Schedule'!$AA$9,'Yield &amp; Quality'!S52&gt;='Dockage Schedule'!$P$10,'Dockage Schedule'!$AA$10,'Yield &amp; Quality'!S52&gt;='Dockage Schedule'!$P$11,'Dockage Schedule'!$AA$11,'Yield &amp; Quality'!S52&gt;='Dockage Schedule'!$P$12,'Dockage Schedule'!$AA$12,'Yield &amp; Quality'!S52&gt;='Dockage Schedule'!$P$13,'Dockage Schedule'!$AA$13,'Yield &amp; Quality'!S52&gt;='Dockage Schedule'!$P$14,'Dockage Schedule'!$AA$14,'Yield &amp; Quality'!S52&gt;='Dockage Schedule'!$P$15,'Dockage Schedule'!$AA$15,'Yield &amp; Quality'!S52&gt;='Dockage Schedule'!$P$16,'Dockage Schedule'!$AA$16,'Yield &amp; Quality'!S52&gt;='Dockage Schedule'!$P$17,'Dockage Schedule'!$AA$17,'Yield &amp; Quality'!S52&gt;='Dockage Schedule'!$P$18,'Dockage Schedule'!$AA$18,'Yield &amp; Quality'!S52&gt;='Dockage Schedule'!$P$19,'Dockage Schedule'!$AA$19,'Yield &amp; Quality'!S52&gt;='Dockage Schedule'!$P$20,'Dockage Schedule'!$AA$20,'Yield &amp; Quality'!S52&gt;='Dockage Schedule'!$P$21,'Dockage Schedule'!$AA$21,'Yield &amp; Quality'!S52&gt;='Dockage Schedule'!$P$22,'Dockage Schedule'!$AA$22,'Yield &amp; Quality'!S52&gt;='Dockage Schedule'!$P$23,'Dockage Schedule'!$AA$23,'Yield &amp; Quality'!S52&gt;='Dockage Schedule'!$P$24,'Dockage Schedule'!$AA$24,'Yield &amp; Quality'!S52&gt;='Dockage Schedule'!$P$25,'Dockage Schedule'!$AA$25,'Yield &amp; Quality'!S52&gt;='Dockage Schedule'!$P$26,'Dockage Schedule'!$AA$26,'Yield &amp; Quality'!S52&gt;='Dockage Schedule'!$P$27,'Dockage Schedule'!$AA$27,'Yield &amp; Quality'!S52&lt;'Dockage Schedule'!$P$27,'Dockage Schedule'!$AA$27)+_xlfn.IFS('Yield &amp; Quality'!X52&lt;'Dockage Schedule'!$AD$4,'Dockage Schedule'!$AN$3,'Yield &amp; Quality'!X52&lt;'Dockage Schedule'!$AD$5,'Dockage Schedule'!$AN$4,'Yield &amp; Quality'!X52&lt;'Dockage Schedule'!$AD$6,'Dockage Schedule'!$AN$5,'Yield &amp; Quality'!X52&lt;'Dockage Schedule'!$AD$7,'Dockage Schedule'!$AN$6,'Yield &amp; Quality'!X52&lt;'Dockage Schedule'!$AD$8,'Dockage Schedule'!$AN$7,'Yield &amp; Quality'!X52&lt;'Dockage Schedule'!$AD$9,'Dockage Schedule'!$AN$8,'Yield &amp; Quality'!X52&lt;'Dockage Schedule'!$AD$10,'Dockage Schedule'!$AN$9,'Yield &amp; Quality'!X52&lt;'Dockage Schedule'!$AD$11,'Dockage Schedule'!$AN$10,'Yield &amp; Quality'!X52&lt;'Dockage Schedule'!$AD$12,'Dockage Schedule'!$AN$11,'Yield &amp; Quality'!X52&lt;'Dockage Schedule'!$AD$13,'Dockage Schedule'!$AN$12,'Yield &amp; Quality'!X52&lt;'Dockage Schedule'!$AD$14,'Dockage Schedule'!$AN$13,'Yield &amp; Quality'!X52&lt;'Dockage Schedule'!$AD$15,'Dockage Schedule'!$AN$14,'Yield &amp; Quality'!X52&lt;'Dockage Schedule'!$AD$16,'Dockage Schedule'!$AN$15,'Yield &amp; Quality'!X52&lt;'Dockage Schedule'!$AD$17,'Dockage Schedule'!$AN$16,'Yield &amp; Quality'!X52&lt;'Dockage Schedule'!$AD$18,'Dockage Schedule'!$AN$17,'Yield &amp; Quality'!X52&lt;'Dockage Schedule'!$AD$19,'Dockage Schedule'!$AN$18,'Yield &amp; Quality'!X52&lt;'Dockage Schedule'!$AD$20,'Dockage Schedule'!$AN$19,'Yield &amp; Quality'!X52&lt;'Dockage Schedule'!$AD$21,'Dockage Schedule'!$AN$20,'Yield &amp; Quality'!X52&lt;'Dockage Schedule'!$AD$21,'Dockage Schedule'!$AN$22,'Yield &amp; Quality'!X52&lt;'Dockage Schedule'!$AD$22,'Dockage Schedule'!$AN$23,'Yield &amp; Quality'!X52&lt;'Dockage Schedule'!$AD$24,'Dockage Schedule'!$AN$24,'Yield &amp; Quality'!X52&lt;'Dockage Schedule'!$AD$25,'Dockage Schedule'!$AN$24,'Yield &amp; Quality'!X52&gt;='Dockage Schedule'!$AD$25,-500)-_xlfn.IFS('Yield &amp; Quality'!N52&lt;'Dockage Schedule'!$C$4,0,'Yield &amp; Quality'!N52&lt;'Dockage Schedule'!$C$5,'Dockage Schedule'!$M$4,'Yield &amp; Quality'!N52&lt;'Dockage Schedule'!$C$6,'Dockage Schedule'!$M$5,'Yield &amp; Quality'!N52&lt;'Dockage Schedule'!$C$6,'Dockage Schedule'!$M$7,'Yield &amp; Quality'!N52&lt;'Dockage Schedule'!$C$7,'Dockage Schedule'!$M$8,'Yield &amp; Quality'!N52&lt;'Dockage Schedule'!$C$8,'Dockage Schedule'!$M$9,'Yield &amp; Quality'!N52&lt;'Dockage Schedule'!$C$10,'Dockage Schedule'!$M$9,'Yield &amp; Quality'!N52&lt;'Dockage Schedule'!$C$10,'Dockage Schedule'!$M$11,'Yield &amp; Quality'!N52&lt;'Dockage Schedule'!$C$12,'Dockage Schedule'!$M$11,'Yield &amp; Quality'!N52&lt;'Dockage Schedule'!$C$13,'Dockage Schedule'!$M$12,'Yield &amp; Quality'!N52&lt;'Dockage Schedule'!$C$14,'Dockage Schedule'!$M$13,'Yield &amp; Quality'!N52&lt;'Dockage Schedule'!$C$15,'Dockage Schedule'!$M$14,'Yield &amp; Quality'!N52&lt;'Dockage Schedule'!$C$16,'Dockage Schedule'!$M$15,'Yield &amp; Quality'!N52&lt;'Dockage Schedule'!$C$17,'Dockage Schedule'!$M$16,'Yield &amp; Quality'!N52&lt;'Dockage Schedule'!$C$18,'Dockage Schedule'!$M$17,'Yield &amp; Quality'!N52&lt;'Dockage Schedule'!$C$19,'Dockage Schedule'!$M$18,'Yield &amp; Quality'!N52&lt;'Dockage Schedule'!$C$20,'Dockage Schedule'!$M$19,'Yield &amp; Quality'!N52&lt;'Dockage Schedule'!$C$21,'Dockage Schedule'!$M$20,'Yield &amp; Quality'!N52&lt;'Dockage Schedule'!$C$22,'Dockage Schedule'!$M$21,'Yield &amp; Quality'!N52&lt;'Dockage Schedule'!$C$23,'Dockage Schedule'!$M$22,'Yield &amp; Quality'!N52&lt;'Dockage Schedule'!$C$24,'Dockage Schedule'!$M$23,'Yield &amp; Quality'!N52&gt;='Dockage Schedule'!E58,'Dockage Schedule'!O58)</f>
        <v>-0.09</v>
      </c>
      <c r="O57" s="68" cm="1">
        <f t="array" ref="O57">_xlfn.IFS('Yield &amp; Quality'!T52&gt;='Dockage Schedule'!$P$4,'Dockage Schedule'!$AA$4,'Yield &amp; Quality'!T52&gt;='Dockage Schedule'!$P$5,'Dockage Schedule'!$AA$5,'Yield &amp; Quality'!T52&gt;='Dockage Schedule'!$P$6,'Dockage Schedule'!$AA$6,'Yield &amp; Quality'!T52&gt;='Dockage Schedule'!$P$7,'Dockage Schedule'!$AA$7,'Yield &amp; Quality'!T52&gt;='Dockage Schedule'!$P$8,'Dockage Schedule'!$AA$8,'Yield &amp; Quality'!T52&gt;='Dockage Schedule'!$P$9,'Dockage Schedule'!$AA$9,'Yield &amp; Quality'!T52&gt;='Dockage Schedule'!$P$10,'Dockage Schedule'!$AA$10,'Yield &amp; Quality'!T52&gt;='Dockage Schedule'!$P$11,'Dockage Schedule'!$AA$11,'Yield &amp; Quality'!T52&gt;='Dockage Schedule'!$P$12,'Dockage Schedule'!$AA$12,'Yield &amp; Quality'!T52&gt;='Dockage Schedule'!$P$13,'Dockage Schedule'!$AA$13,'Yield &amp; Quality'!T52&gt;='Dockage Schedule'!$P$14,'Dockage Schedule'!$AA$14,'Yield &amp; Quality'!T52&gt;='Dockage Schedule'!$P$15,'Dockage Schedule'!$AA$15,'Yield &amp; Quality'!T52&gt;='Dockage Schedule'!$P$16,'Dockage Schedule'!$AA$16,'Yield &amp; Quality'!T52&gt;='Dockage Schedule'!$P$17,'Dockage Schedule'!$AA$17,'Yield &amp; Quality'!T52&gt;='Dockage Schedule'!$P$18,'Dockage Schedule'!$AA$18,'Yield &amp; Quality'!T52&gt;='Dockage Schedule'!$P$19,'Dockage Schedule'!$AA$19,'Yield &amp; Quality'!T52&gt;='Dockage Schedule'!$P$20,'Dockage Schedule'!$AA$20,'Yield &amp; Quality'!T52&gt;='Dockage Schedule'!$P$21,'Dockage Schedule'!$AA$21,'Yield &amp; Quality'!T52&gt;='Dockage Schedule'!$P$22,'Dockage Schedule'!$AA$22,'Yield &amp; Quality'!T52&gt;='Dockage Schedule'!$P$23,'Dockage Schedule'!$AA$23,'Yield &amp; Quality'!T52&gt;='Dockage Schedule'!$P$24,'Dockage Schedule'!$AA$24,'Yield &amp; Quality'!T52&gt;='Dockage Schedule'!$P$25,'Dockage Schedule'!$AA$25,'Yield &amp; Quality'!T52&gt;='Dockage Schedule'!$P$26,'Dockage Schedule'!$AA$26,'Yield &amp; Quality'!T52&gt;='Dockage Schedule'!$P$27,'Dockage Schedule'!$AA$27,'Yield &amp; Quality'!T52&lt;'Dockage Schedule'!$P$27,'Dockage Schedule'!$AA$27)+_xlfn.IFS('Yield &amp; Quality'!Y52&lt;'Dockage Schedule'!$AD$4,'Dockage Schedule'!$AN$3,'Yield &amp; Quality'!Y52&lt;'Dockage Schedule'!$AD$5,'Dockage Schedule'!$AN$4,'Yield &amp; Quality'!Y52&lt;'Dockage Schedule'!$AD$6,'Dockage Schedule'!$AN$5,'Yield &amp; Quality'!Y52&lt;'Dockage Schedule'!$AD$7,'Dockage Schedule'!$AN$6,'Yield &amp; Quality'!Y52&lt;'Dockage Schedule'!$AD$8,'Dockage Schedule'!$AN$7,'Yield &amp; Quality'!Y52&lt;'Dockage Schedule'!$AD$9,'Dockage Schedule'!$AN$8,'Yield &amp; Quality'!Y52&lt;'Dockage Schedule'!$AD$10,'Dockage Schedule'!$AN$9,'Yield &amp; Quality'!Y52&lt;'Dockage Schedule'!$AD$11,'Dockage Schedule'!$AN$10,'Yield &amp; Quality'!Y52&lt;'Dockage Schedule'!$AD$12,'Dockage Schedule'!$AN$11,'Yield &amp; Quality'!Y52&lt;'Dockage Schedule'!$AD$13,'Dockage Schedule'!$AN$12,'Yield &amp; Quality'!Y52&lt;'Dockage Schedule'!$AD$14,'Dockage Schedule'!$AN$13,'Yield &amp; Quality'!Y52&lt;'Dockage Schedule'!$AD$15,'Dockage Schedule'!$AN$14,'Yield &amp; Quality'!Y52&lt;'Dockage Schedule'!$AD$16,'Dockage Schedule'!$AN$15,'Yield &amp; Quality'!Y52&lt;'Dockage Schedule'!$AD$17,'Dockage Schedule'!$AN$16,'Yield &amp; Quality'!Y52&lt;'Dockage Schedule'!$AD$18,'Dockage Schedule'!$AN$17,'Yield &amp; Quality'!Y52&lt;'Dockage Schedule'!$AD$19,'Dockage Schedule'!$AN$18,'Yield &amp; Quality'!Y52&lt;'Dockage Schedule'!$AD$20,'Dockage Schedule'!$AN$19,'Yield &amp; Quality'!Y52&lt;'Dockage Schedule'!$AD$21,'Dockage Schedule'!$AN$20,'Yield &amp; Quality'!Y52&lt;'Dockage Schedule'!$AD$21,'Dockage Schedule'!$AN$22,'Yield &amp; Quality'!Y52&lt;'Dockage Schedule'!$AD$22,'Dockage Schedule'!$AN$23,'Yield &amp; Quality'!Y52&lt;'Dockage Schedule'!$AD$24,'Dockage Schedule'!$AN$24,'Yield &amp; Quality'!Y52&lt;'Dockage Schedule'!$AD$25,'Dockage Schedule'!$AN$24,'Yield &amp; Quality'!Y52&gt;='Dockage Schedule'!$AD$25,-500)-_xlfn.IFS('Yield &amp; Quality'!O52&lt;'Dockage Schedule'!$C$4,0,'Yield &amp; Quality'!O52&lt;'Dockage Schedule'!$C$5,'Dockage Schedule'!$M$4,'Yield &amp; Quality'!O52&lt;'Dockage Schedule'!$C$6,'Dockage Schedule'!$M$5,'Yield &amp; Quality'!O52&lt;'Dockage Schedule'!$C$6,'Dockage Schedule'!$M$7,'Yield &amp; Quality'!O52&lt;'Dockage Schedule'!$C$7,'Dockage Schedule'!$M$8,'Yield &amp; Quality'!O52&lt;'Dockage Schedule'!$C$8,'Dockage Schedule'!$M$9,'Yield &amp; Quality'!O52&lt;'Dockage Schedule'!$C$10,'Dockage Schedule'!$M$9,'Yield &amp; Quality'!O52&lt;'Dockage Schedule'!$C$10,'Dockage Schedule'!$M$11,'Yield &amp; Quality'!O52&lt;'Dockage Schedule'!$C$12,'Dockage Schedule'!$M$11,'Yield &amp; Quality'!O52&lt;'Dockage Schedule'!$C$13,'Dockage Schedule'!$M$12,'Yield &amp; Quality'!O52&lt;'Dockage Schedule'!$C$14,'Dockage Schedule'!$M$13,'Yield &amp; Quality'!O52&lt;'Dockage Schedule'!$C$15,'Dockage Schedule'!$M$14,'Yield &amp; Quality'!O52&lt;'Dockage Schedule'!$C$16,'Dockage Schedule'!$M$15,'Yield &amp; Quality'!O52&lt;'Dockage Schedule'!$C$17,'Dockage Schedule'!$M$16,'Yield &amp; Quality'!O52&lt;'Dockage Schedule'!$C$18,'Dockage Schedule'!$M$17,'Yield &amp; Quality'!O52&lt;'Dockage Schedule'!$C$19,'Dockage Schedule'!$M$18,'Yield &amp; Quality'!O52&lt;'Dockage Schedule'!$C$20,'Dockage Schedule'!$M$19,'Yield &amp; Quality'!O52&lt;'Dockage Schedule'!$C$21,'Dockage Schedule'!$M$20,'Yield &amp; Quality'!O52&lt;'Dockage Schedule'!$C$22,'Dockage Schedule'!$M$21,'Yield &amp; Quality'!O52&lt;'Dockage Schedule'!$C$23,'Dockage Schedule'!$M$22,'Yield &amp; Quality'!O52&lt;'Dockage Schedule'!$C$24,'Dockage Schedule'!$M$23,'Yield &amp; Quality'!O52&gt;='Dockage Schedule'!F58,'Dockage Schedule'!P58)</f>
        <v>-0.03</v>
      </c>
      <c r="Q57" s="66">
        <f>(('Yield &amp; Quality'!G52*((100-'Partial Returns'!G57)/100))*($C$3+L57))+($C$4*'Yield &amp; Quality'!AA52)</f>
        <v>658.92522506571959</v>
      </c>
      <c r="R57" s="7">
        <f>(('Yield &amp; Quality'!H52*((100-'Partial Returns'!H57)/100))*($C$3+M57))+($C$4*'Yield &amp; Quality'!AB52)</f>
        <v>881.09623075676564</v>
      </c>
      <c r="S57" s="7">
        <f>(('Yield &amp; Quality'!I52*((100-'Partial Returns'!I57)/100))*($C$3+N57))+($C$4*'Yield &amp; Quality'!AC52)</f>
        <v>941.96527011737362</v>
      </c>
      <c r="T57" s="8">
        <f>(('Yield &amp; Quality'!J52*((100-'Partial Returns'!J57)/100))*($C$3+O57))+($C$4*'Yield &amp; Quality'!AD52)</f>
        <v>1096.9715042891482</v>
      </c>
      <c r="U57" s="5"/>
      <c r="V57" s="66" cm="1">
        <f t="array" ref="V57">_xlfn.IFS('Yield &amp; Quality'!B52='Treatment Costs'!$A$3,'Treatment Costs'!$K$3,'Yield &amp; Quality'!B52='Treatment Costs'!$A$4,'Treatment Costs'!$K$4,'Yield &amp; Quality'!B52='Treatment Costs'!$A$5,'Treatment Costs'!$K$5,'Yield &amp; Quality'!B52='Treatment Costs'!$A$6,'Treatment Costs'!$K$6,'Yield &amp; Quality'!B52='Treatment Costs'!$A$7,'Treatment Costs'!$K$7,'Yield &amp; Quality'!B52='Treatment Costs'!$A$8,'Treatment Costs'!$K$8,'Yield &amp; Quality'!B52='Treatment Costs'!$A$9,'Treatment Costs'!$K$9,'Yield &amp; Quality'!B52='Treatment Costs'!$A$10,'Treatment Costs'!$K$10,'Yield &amp; Quality'!B52='Treatment Costs'!$A$11,'Treatment Costs'!$K$11,'Yield &amp; Quality'!B52='Treatment Costs'!$A$12,'Treatment Costs'!$K$12,'Yield &amp; Quality'!B52='Treatment Costs'!$A$13,'Treatment Costs'!$K$13,'Yield &amp; Quality'!B52='Treatment Costs'!$A$14,'Treatment Costs'!$K$14,'Yield &amp; Quality'!B52='Treatment Costs'!$A$15,'Treatment Costs'!$K$15,'Yield &amp; Quality'!B52='Treatment Costs'!$A$16,'Treatment Costs'!$K$16)</f>
        <v>162.64017857142858</v>
      </c>
      <c r="W57" s="7" cm="1">
        <f t="array" ref="W57">_xlfn.IFS('Yield &amp; Quality'!C52='Treatment Costs'!$A$3,'Treatment Costs'!$W$3,'Yield &amp; Quality'!C52='Treatment Costs'!$A$4,'Treatment Costs'!$W$4,'Yield &amp; Quality'!C52='Treatment Costs'!$A$5,'Treatment Costs'!$W$5,'Yield &amp; Quality'!C52='Treatment Costs'!$A$6,'Treatment Costs'!$W$6,'Yield &amp; Quality'!C52='Treatment Costs'!$A$7,'Treatment Costs'!$W$7,'Yield &amp; Quality'!C52='Treatment Costs'!$A$8,'Treatment Costs'!$W$8,'Yield &amp; Quality'!C52='Treatment Costs'!$A$9,'Treatment Costs'!$W$9,'Yield &amp; Quality'!C52='Treatment Costs'!$A$10,'Treatment Costs'!$W$10,'Yield &amp; Quality'!C52='Treatment Costs'!$A$11,'Treatment Costs'!$W$11,'Yield &amp; Quality'!C52='Treatment Costs'!$A$12,'Treatment Costs'!$W$12,'Yield &amp; Quality'!C52='Treatment Costs'!$A$13,'Treatment Costs'!$W$13,'Yield &amp; Quality'!C52='Treatment Costs'!$A$14,'Treatment Costs'!$W$14,'Yield &amp; Quality'!C52='Treatment Costs'!$A$15,'Treatment Costs'!$W$15,'Yield &amp; Quality'!C52='Treatment Costs'!$A$16,'Treatment Costs'!$W$16)</f>
        <v>155.79642857142858</v>
      </c>
      <c r="X57" s="7" cm="1">
        <f t="array" ref="X57">_xlfn.IFS('Yield &amp; Quality'!D52='Treatment Costs'!$A$3,'Treatment Costs'!$K$3,'Yield &amp; Quality'!D52='Treatment Costs'!$A$4,'Treatment Costs'!$K$4,'Yield &amp; Quality'!D52='Treatment Costs'!$A$5,'Treatment Costs'!$K$5,'Yield &amp; Quality'!D52='Treatment Costs'!$A$6,'Treatment Costs'!$K$6,'Yield &amp; Quality'!D52='Treatment Costs'!$A$7,'Treatment Costs'!$K$7,'Yield &amp; Quality'!D52='Treatment Costs'!$A$8,'Treatment Costs'!$K$8,'Yield &amp; Quality'!D52='Treatment Costs'!$A$9,'Treatment Costs'!$K$9,'Yield &amp; Quality'!D52='Treatment Costs'!$A$10,'Treatment Costs'!$K$10,'Yield &amp; Quality'!D52='Treatment Costs'!$A$11,'Treatment Costs'!$K$11,'Yield &amp; Quality'!D52='Treatment Costs'!$A$12,'Treatment Costs'!$K$12,'Yield &amp; Quality'!D52='Treatment Costs'!$A$13,'Treatment Costs'!$K$13,'Yield &amp; Quality'!D52='Treatment Costs'!$A$14,'Treatment Costs'!$K$14,'Yield &amp; Quality'!D52='Treatment Costs'!$A$15,'Treatment Costs'!$K$15,'Yield &amp; Quality'!D52='Treatment Costs'!$A$16,'Treatment Costs'!$K$16)</f>
        <v>98.121428571428567</v>
      </c>
      <c r="Y57" s="8" cm="1">
        <f t="array" ref="Y57">_xlfn.IFS('Yield &amp; Quality'!E52='Treatment Costs'!$A$3,'Treatment Costs'!$W$3,'Yield &amp; Quality'!E52='Treatment Costs'!$A$4,'Treatment Costs'!$W$4,'Yield &amp; Quality'!E52='Treatment Costs'!$A$5,'Treatment Costs'!$W$5,'Yield &amp; Quality'!E52='Treatment Costs'!$A$6,'Treatment Costs'!$W$6,'Yield &amp; Quality'!E52='Treatment Costs'!$A$7,'Treatment Costs'!$W$7,'Yield &amp; Quality'!E52='Treatment Costs'!$A$8,'Treatment Costs'!$W$8,'Yield &amp; Quality'!E52='Treatment Costs'!$A$9,'Treatment Costs'!$W$9,'Yield &amp; Quality'!E52='Treatment Costs'!$A$10,'Treatment Costs'!$W$10,'Yield &amp; Quality'!E52='Treatment Costs'!$A$11,'Treatment Costs'!$W$11,'Yield &amp; Quality'!E52='Treatment Costs'!$A$12,'Treatment Costs'!$W$12,'Yield &amp; Quality'!E52='Treatment Costs'!$A$13,'Treatment Costs'!$W$13,'Yield &amp; Quality'!E52='Treatment Costs'!$A$14,'Treatment Costs'!$W$14,'Yield &amp; Quality'!E52='Treatment Costs'!$A$15,'Treatment Costs'!$W$15,'Yield &amp; Quality'!E52='Treatment Costs'!$A$16,'Treatment Costs'!$W$16)</f>
        <v>162.07767857142858</v>
      </c>
      <c r="AA57" s="66">
        <f>(('Yield &amp; Quality'!G52*((100-'Partial Returns'!G57)/100))*($C$3+L57))+($C$4*'Yield &amp; Quality'!AA52)-V57</f>
        <v>496.28504649429101</v>
      </c>
      <c r="AB57" s="7">
        <f>(('Yield &amp; Quality'!H52*((100-'Partial Returns'!H57)/100))*($C$3+M57))+($C$4*'Yield &amp; Quality'!AB52)-W57</f>
        <v>725.29980218533706</v>
      </c>
      <c r="AC57" s="7">
        <f>(('Yield &amp; Quality'!I52*((100-'Partial Returns'!I57)/100))*($C$3+N57))+($C$4*'Yield &amp; Quality'!AC52)-X57</f>
        <v>843.843841545945</v>
      </c>
      <c r="AD57" s="8">
        <f>(('Yield &amp; Quality'!J52*((100-'Partial Returns'!J57)/100))*($C$3+O57))+($C$4*'Yield &amp; Quality'!AD52)-Y57</f>
        <v>934.89382571771966</v>
      </c>
    </row>
    <row r="58" spans="1:30" x14ac:dyDescent="0.25">
      <c r="A58">
        <v>8.1</v>
      </c>
      <c r="B58" s="66">
        <f>($C$3*'Yield &amp; Quality'!G53)+($C$4*'Yield &amp; Quality'!AA53)</f>
        <v>948.56798233807251</v>
      </c>
      <c r="C58" s="7">
        <f>($C$3*'Yield &amp; Quality'!H53)+($C$4*'Yield &amp; Quality'!AB53)</f>
        <v>735.70237969880054</v>
      </c>
      <c r="D58" s="7">
        <f>($C$3*'Yield &amp; Quality'!I53)+($C$4*'Yield &amp; Quality'!AC53)</f>
        <v>939.7748845989745</v>
      </c>
      <c r="E58" s="8">
        <f>($C$3*'Yield &amp; Quality'!J53)+($C$4*'Yield &amp; Quality'!AD53)</f>
        <v>926.66843526479693</v>
      </c>
      <c r="G58" s="61" cm="1">
        <f t="array" ref="G58">_xlfn.IFS('Yield &amp; Quality'!L53&lt;'Dockage Schedule'!$C$29,0,'Yield &amp; Quality'!L53&lt;'Dockage Schedule'!$C$30,'Dockage Schedule'!$M$29,'Yield &amp; Quality'!L53&lt;'Dockage Schedule'!$C$31,'Dockage Schedule'!$M$30,'Yield &amp; Quality'!L53&lt;'Dockage Schedule'!$C$32,'Dockage Schedule'!$M$31,'Yield &amp; Quality'!L53&lt;'Dockage Schedule'!$C$33,'Dockage Schedule'!$M$32,'Yield &amp; Quality'!L53&lt;'Dockage Schedule'!$C$34,'Dockage Schedule'!$M$33,'Yield &amp; Quality'!L53&lt;'Dockage Schedule'!$C$35,'Dockage Schedule'!$M$34,'Yield &amp; Quality'!L53&lt;'Dockage Schedule'!$C$36,'Dockage Schedule'!$M$35,'Yield &amp; Quality'!L53&lt;'Dockage Schedule'!$C$37,'Dockage Schedule'!$M$36,'Yield &amp; Quality'!L53&lt;'Dockage Schedule'!$C$38,'Dockage Schedule'!$M$37,'Yield &amp; Quality'!L53&lt;'Dockage Schedule'!$C$39,'Dockage Schedule'!$M$38,'Yield &amp; Quality'!L53&lt;'Dockage Schedule'!$C$40,'Dockage Schedule'!$M$39,'Yield &amp; Quality'!L53&lt;'Dockage Schedule'!$C$41,'Dockage Schedule'!$M$40,'Yield &amp; Quality'!L53&lt;'Dockage Schedule'!$C$42,'Dockage Schedule'!$M$41,'Yield &amp; Quality'!L53&lt;'Dockage Schedule'!$C$43,'Dockage Schedule'!$M$42,'Yield &amp; Quality'!L53&lt;'Dockage Schedule'!$C$44,'Dockage Schedule'!$M$43,'Yield &amp; Quality'!L53&lt;'Dockage Schedule'!$C$45,'Dockage Schedule'!$M$44,'Yield &amp; Quality'!L53&lt;'Dockage Schedule'!$C$46,'Dockage Schedule'!$M$45,'Yield &amp; Quality'!L53&lt;'Dockage Schedule'!$C$47,'Dockage Schedule'!$M$46,'Yield &amp; Quality'!L53&lt;'Dockage Schedule'!$C$48,'Dockage Schedule'!$M$47,'Yield &amp; Quality'!L53&lt;'Dockage Schedule'!$C$49,'Dockage Schedule'!M83,'Yield &amp; Quality'!L53&gt;='Dockage Schedule'!$C$49,'Dockage Schedule'!$M$49)</f>
        <v>0</v>
      </c>
      <c r="H58" cm="1">
        <f t="array" ref="H58">_xlfn.IFS('Yield &amp; Quality'!M53&lt;'Dockage Schedule'!$C$29,0,'Yield &amp; Quality'!M53&lt;'Dockage Schedule'!$C$30,'Dockage Schedule'!$M$29,'Yield &amp; Quality'!M53&lt;'Dockage Schedule'!$C$31,'Dockage Schedule'!$M$30,'Yield &amp; Quality'!M53&lt;'Dockage Schedule'!$C$32,'Dockage Schedule'!$M$31,'Yield &amp; Quality'!M53&lt;'Dockage Schedule'!$C$33,'Dockage Schedule'!$M$32,'Yield &amp; Quality'!M53&lt;'Dockage Schedule'!$C$34,'Dockage Schedule'!$M$33,'Yield &amp; Quality'!M53&lt;'Dockage Schedule'!$C$35,'Dockage Schedule'!$M$34,'Yield &amp; Quality'!M53&lt;'Dockage Schedule'!$C$36,'Dockage Schedule'!$M$35,'Yield &amp; Quality'!M53&lt;'Dockage Schedule'!$C$37,'Dockage Schedule'!$M$36,'Yield &amp; Quality'!M53&lt;'Dockage Schedule'!$C$38,'Dockage Schedule'!$M$37,'Yield &amp; Quality'!M53&lt;'Dockage Schedule'!$C$39,'Dockage Schedule'!$M$38,'Yield &amp; Quality'!M53&lt;'Dockage Schedule'!$C$40,'Dockage Schedule'!$M$39,'Yield &amp; Quality'!M53&lt;'Dockage Schedule'!$C$41,'Dockage Schedule'!$M$40,'Yield &amp; Quality'!M53&lt;'Dockage Schedule'!$C$42,'Dockage Schedule'!$M$41,'Yield &amp; Quality'!M53&lt;'Dockage Schedule'!$C$43,'Dockage Schedule'!$M$42,'Yield &amp; Quality'!M53&lt;'Dockage Schedule'!$C$44,'Dockage Schedule'!$M$43,'Yield &amp; Quality'!M53&lt;'Dockage Schedule'!$C$45,'Dockage Schedule'!$M$44,'Yield &amp; Quality'!M53&lt;'Dockage Schedule'!$C$46,'Dockage Schedule'!$M$45,'Yield &amp; Quality'!M53&lt;'Dockage Schedule'!$C$47,'Dockage Schedule'!$M$46,'Yield &amp; Quality'!M53&lt;'Dockage Schedule'!$C$48,'Dockage Schedule'!$M$47,'Yield &amp; Quality'!M53&lt;'Dockage Schedule'!$C$49,'Dockage Schedule'!N83,'Yield &amp; Quality'!M53&gt;='Dockage Schedule'!$C$49,'Dockage Schedule'!$M$49)</f>
        <v>0</v>
      </c>
      <c r="I58" cm="1">
        <f t="array" ref="I58">_xlfn.IFS('Yield &amp; Quality'!N53&lt;'Dockage Schedule'!$C$29,0,'Yield &amp; Quality'!N53&lt;'Dockage Schedule'!$C$30,'Dockage Schedule'!$M$29,'Yield &amp; Quality'!N53&lt;'Dockage Schedule'!$C$31,'Dockage Schedule'!$M$30,'Yield &amp; Quality'!N53&lt;'Dockage Schedule'!$C$32,'Dockage Schedule'!$M$31,'Yield &amp; Quality'!N53&lt;'Dockage Schedule'!$C$33,'Dockage Schedule'!$M$32,'Yield &amp; Quality'!N53&lt;'Dockage Schedule'!$C$34,'Dockage Schedule'!$M$33,'Yield &amp; Quality'!N53&lt;'Dockage Schedule'!$C$35,'Dockage Schedule'!$M$34,'Yield &amp; Quality'!N53&lt;'Dockage Schedule'!$C$36,'Dockage Schedule'!$M$35,'Yield &amp; Quality'!N53&lt;'Dockage Schedule'!$C$37,'Dockage Schedule'!$M$36,'Yield &amp; Quality'!N53&lt;'Dockage Schedule'!$C$38,'Dockage Schedule'!$M$37,'Yield &amp; Quality'!N53&lt;'Dockage Schedule'!$C$39,'Dockage Schedule'!$M$38,'Yield &amp; Quality'!N53&lt;'Dockage Schedule'!$C$40,'Dockage Schedule'!$M$39,'Yield &amp; Quality'!N53&lt;'Dockage Schedule'!$C$41,'Dockage Schedule'!$M$40,'Yield &amp; Quality'!N53&lt;'Dockage Schedule'!$C$42,'Dockage Schedule'!$M$41,'Yield &amp; Quality'!N53&lt;'Dockage Schedule'!$C$43,'Dockage Schedule'!$M$42,'Yield &amp; Quality'!N53&lt;'Dockage Schedule'!$C$44,'Dockage Schedule'!$M$43,'Yield &amp; Quality'!N53&lt;'Dockage Schedule'!$C$45,'Dockage Schedule'!$M$44,'Yield &amp; Quality'!N53&lt;'Dockage Schedule'!$C$46,'Dockage Schedule'!$M$45,'Yield &amp; Quality'!N53&lt;'Dockage Schedule'!$C$47,'Dockage Schedule'!$M$46,'Yield &amp; Quality'!N53&lt;'Dockage Schedule'!$C$48,'Dockage Schedule'!$M$47,'Yield &amp; Quality'!N53&lt;'Dockage Schedule'!$C$49,'Dockage Schedule'!O83,'Yield &amp; Quality'!N53&gt;='Dockage Schedule'!$C$49,'Dockage Schedule'!$M$49)</f>
        <v>0</v>
      </c>
      <c r="J58" s="62" cm="1">
        <f t="array" ref="J58">_xlfn.IFS('Yield &amp; Quality'!O53&lt;'Dockage Schedule'!$C$29,0,'Yield &amp; Quality'!O53&lt;'Dockage Schedule'!$C$30,'Dockage Schedule'!$M$29,'Yield &amp; Quality'!O53&lt;'Dockage Schedule'!$C$31,'Dockage Schedule'!$M$30,'Yield &amp; Quality'!O53&lt;'Dockage Schedule'!$C$32,'Dockage Schedule'!$M$31,'Yield &amp; Quality'!O53&lt;'Dockage Schedule'!$C$33,'Dockage Schedule'!$M$32,'Yield &amp; Quality'!O53&lt;'Dockage Schedule'!$C$34,'Dockage Schedule'!$M$33,'Yield &amp; Quality'!O53&lt;'Dockage Schedule'!$C$35,'Dockage Schedule'!$M$34,'Yield &amp; Quality'!O53&lt;'Dockage Schedule'!$C$36,'Dockage Schedule'!$M$35,'Yield &amp; Quality'!O53&lt;'Dockage Schedule'!$C$37,'Dockage Schedule'!$M$36,'Yield &amp; Quality'!O53&lt;'Dockage Schedule'!$C$38,'Dockage Schedule'!$M$37,'Yield &amp; Quality'!O53&lt;'Dockage Schedule'!$C$39,'Dockage Schedule'!$M$38,'Yield &amp; Quality'!O53&lt;'Dockage Schedule'!$C$40,'Dockage Schedule'!$M$39,'Yield &amp; Quality'!O53&lt;'Dockage Schedule'!$C$41,'Dockage Schedule'!$M$40,'Yield &amp; Quality'!O53&lt;'Dockage Schedule'!$C$42,'Dockage Schedule'!$M$41,'Yield &amp; Quality'!O53&lt;'Dockage Schedule'!$C$43,'Dockage Schedule'!$M$42,'Yield &amp; Quality'!O53&lt;'Dockage Schedule'!$C$44,'Dockage Schedule'!$M$43,'Yield &amp; Quality'!O53&lt;'Dockage Schedule'!$C$45,'Dockage Schedule'!$M$44,'Yield &amp; Quality'!O53&lt;'Dockage Schedule'!$C$46,'Dockage Schedule'!$M$45,'Yield &amp; Quality'!O53&lt;'Dockage Schedule'!$C$47,'Dockage Schedule'!$M$46,'Yield &amp; Quality'!O53&lt;'Dockage Schedule'!$C$48,'Dockage Schedule'!$M$47,'Yield &amp; Quality'!O53&lt;'Dockage Schedule'!$C$49,'Dockage Schedule'!P83,'Yield &amp; Quality'!O53&gt;='Dockage Schedule'!$C$49,'Dockage Schedule'!$M$49)</f>
        <v>0</v>
      </c>
      <c r="L58" s="67" cm="1">
        <f t="array" ref="L58">_xlfn.IFS('Yield &amp; Quality'!Q53&gt;='Dockage Schedule'!$P$4,'Dockage Schedule'!$AA$4,'Yield &amp; Quality'!Q53&gt;='Dockage Schedule'!$P$5,'Dockage Schedule'!$AA$5,'Yield &amp; Quality'!Q53&gt;='Dockage Schedule'!$P$6,'Dockage Schedule'!$AA$6,'Yield &amp; Quality'!Q53&gt;='Dockage Schedule'!$P$7,'Dockage Schedule'!$AA$7,'Yield &amp; Quality'!Q53&gt;='Dockage Schedule'!$P$8,'Dockage Schedule'!$AA$8,'Yield &amp; Quality'!Q53&gt;='Dockage Schedule'!$P$9,'Dockage Schedule'!$AA$9,'Yield &amp; Quality'!Q53&gt;='Dockage Schedule'!$P$10,'Dockage Schedule'!$AA$10,'Yield &amp; Quality'!Q53&gt;='Dockage Schedule'!$P$11,'Dockage Schedule'!$AA$11,'Yield &amp; Quality'!Q53&gt;='Dockage Schedule'!$P$12,'Dockage Schedule'!$AA$12,'Yield &amp; Quality'!Q53&gt;='Dockage Schedule'!$P$13,'Dockage Schedule'!$AA$13,'Yield &amp; Quality'!Q53&gt;='Dockage Schedule'!$P$14,'Dockage Schedule'!$AA$14,'Yield &amp; Quality'!Q53&gt;='Dockage Schedule'!$P$15,'Dockage Schedule'!$AA$15,'Yield &amp; Quality'!Q53&gt;='Dockage Schedule'!$P$16,'Dockage Schedule'!$AA$16,'Yield &amp; Quality'!Q53&gt;='Dockage Schedule'!$P$17,'Dockage Schedule'!$AA$17,'Yield &amp; Quality'!Q53&gt;='Dockage Schedule'!$P$18,'Dockage Schedule'!$AA$18,'Yield &amp; Quality'!Q53&gt;='Dockage Schedule'!$P$19,'Dockage Schedule'!$AA$19,'Yield &amp; Quality'!Q53&gt;='Dockage Schedule'!$P$20,'Dockage Schedule'!$AA$20,'Yield &amp; Quality'!Q53&gt;='Dockage Schedule'!$P$21,'Dockage Schedule'!$AA$21,'Yield &amp; Quality'!Q53&gt;='Dockage Schedule'!$P$22,'Dockage Schedule'!$AA$22,'Yield &amp; Quality'!Q53&gt;='Dockage Schedule'!$P$23,'Dockage Schedule'!$AA$23,'Yield &amp; Quality'!Q53&gt;='Dockage Schedule'!$P$24,'Dockage Schedule'!$AA$24,'Yield &amp; Quality'!Q53&gt;='Dockage Schedule'!$P$25,'Dockage Schedule'!$AA$25,'Yield &amp; Quality'!Q53&gt;='Dockage Schedule'!$P$26,'Dockage Schedule'!$AA$26,'Yield &amp; Quality'!Q53&gt;='Dockage Schedule'!$P$27,'Dockage Schedule'!$AA$27,'Yield &amp; Quality'!Q53&lt;'Dockage Schedule'!$P$27,'Dockage Schedule'!$AA$27)+_xlfn.IFS('Yield &amp; Quality'!V53&lt;'Dockage Schedule'!$AD$4,'Dockage Schedule'!$AN$3,'Yield &amp; Quality'!V53&lt;'Dockage Schedule'!$AD$5,'Dockage Schedule'!$AN$4,'Yield &amp; Quality'!V53&lt;'Dockage Schedule'!$AD$6,'Dockage Schedule'!$AN$5,'Yield &amp; Quality'!V53&lt;'Dockage Schedule'!$AD$7,'Dockage Schedule'!$AN$6,'Yield &amp; Quality'!V53&lt;'Dockage Schedule'!$AD$8,'Dockage Schedule'!$AN$7,'Yield &amp; Quality'!V53&lt;'Dockage Schedule'!$AD$9,'Dockage Schedule'!$AN$8,'Yield &amp; Quality'!V53&lt;'Dockage Schedule'!$AD$10,'Dockage Schedule'!$AN$9,'Yield &amp; Quality'!V53&lt;'Dockage Schedule'!$AD$11,'Dockage Schedule'!$AN$10,'Yield &amp; Quality'!V53&lt;'Dockage Schedule'!$AD$12,'Dockage Schedule'!$AN$11,'Yield &amp; Quality'!V53&lt;'Dockage Schedule'!$AD$13,'Dockage Schedule'!$AN$12,'Yield &amp; Quality'!V53&lt;'Dockage Schedule'!$AD$14,'Dockage Schedule'!$AN$13,'Yield &amp; Quality'!V53&lt;'Dockage Schedule'!$AD$15,'Dockage Schedule'!$AN$14,'Yield &amp; Quality'!V53&lt;'Dockage Schedule'!$AD$16,'Dockage Schedule'!$AN$15,'Yield &amp; Quality'!V53&lt;'Dockage Schedule'!$AD$17,'Dockage Schedule'!$AN$16,'Yield &amp; Quality'!V53&lt;'Dockage Schedule'!$AD$18,'Dockage Schedule'!$AN$17,'Yield &amp; Quality'!V53&lt;'Dockage Schedule'!$AD$19,'Dockage Schedule'!$AN$18,'Yield &amp; Quality'!V53&lt;'Dockage Schedule'!$AD$20,'Dockage Schedule'!$AN$19,'Yield &amp; Quality'!V53&lt;'Dockage Schedule'!$AD$21,'Dockage Schedule'!$AN$20,'Yield &amp; Quality'!V53&lt;'Dockage Schedule'!$AD$21,'Dockage Schedule'!$AN$22,'Yield &amp; Quality'!V53&lt;'Dockage Schedule'!$AD$22,'Dockage Schedule'!$AN$23,'Yield &amp; Quality'!V53&lt;'Dockage Schedule'!$AD$24,'Dockage Schedule'!$AN$24,'Yield &amp; Quality'!V53&lt;'Dockage Schedule'!$AD$25,'Dockage Schedule'!$AN$24,'Yield &amp; Quality'!V53&gt;='Dockage Schedule'!$AD$25,-500)-_xlfn.IFS('Yield &amp; Quality'!L53&lt;'Dockage Schedule'!$C$4,0,'Yield &amp; Quality'!L53&lt;'Dockage Schedule'!$C$5,'Dockage Schedule'!$M$4,'Yield &amp; Quality'!L53&lt;'Dockage Schedule'!$C$6,'Dockage Schedule'!$M$5,'Yield &amp; Quality'!L53&lt;'Dockage Schedule'!$C$6,'Dockage Schedule'!$M$7,'Yield &amp; Quality'!L53&lt;'Dockage Schedule'!$C$7,'Dockage Schedule'!$M$8,'Yield &amp; Quality'!L53&lt;'Dockage Schedule'!$C$8,'Dockage Schedule'!$M$9,'Yield &amp; Quality'!L53&lt;'Dockage Schedule'!$C$10,'Dockage Schedule'!$M$9,'Yield &amp; Quality'!L53&lt;'Dockage Schedule'!$C$10,'Dockage Schedule'!$M$11,'Yield &amp; Quality'!L53&lt;'Dockage Schedule'!$C$12,'Dockage Schedule'!$M$11,'Yield &amp; Quality'!L53&lt;'Dockage Schedule'!$C$13,'Dockage Schedule'!$M$12,'Yield &amp; Quality'!L53&lt;'Dockage Schedule'!$C$14,'Dockage Schedule'!$M$13,'Yield &amp; Quality'!L53&lt;'Dockage Schedule'!$C$15,'Dockage Schedule'!$M$14,'Yield &amp; Quality'!L53&lt;'Dockage Schedule'!$C$16,'Dockage Schedule'!$M$15,'Yield &amp; Quality'!L53&lt;'Dockage Schedule'!$C$17,'Dockage Schedule'!$M$16,'Yield &amp; Quality'!L53&lt;'Dockage Schedule'!$C$18,'Dockage Schedule'!$M$17,'Yield &amp; Quality'!L53&lt;'Dockage Schedule'!$C$19,'Dockage Schedule'!$M$18,'Yield &amp; Quality'!L53&lt;'Dockage Schedule'!$C$20,'Dockage Schedule'!$M$19,'Yield &amp; Quality'!L53&lt;'Dockage Schedule'!$C$21,'Dockage Schedule'!$M$20,'Yield &amp; Quality'!L53&lt;'Dockage Schedule'!$C$22,'Dockage Schedule'!$M$21,'Yield &amp; Quality'!L53&lt;'Dockage Schedule'!$C$23,'Dockage Schedule'!$M$22,'Yield &amp; Quality'!L53&lt;'Dockage Schedule'!$C$24,'Dockage Schedule'!$M$23,'Yield &amp; Quality'!L53&gt;='Dockage Schedule'!C59,'Dockage Schedule'!M59)</f>
        <v>-0.79</v>
      </c>
      <c r="M58" s="29" cm="1">
        <f t="array" ref="M58">_xlfn.IFS('Yield &amp; Quality'!R53&gt;='Dockage Schedule'!$P$4,'Dockage Schedule'!$AA$4,'Yield &amp; Quality'!R53&gt;='Dockage Schedule'!$P$5,'Dockage Schedule'!$AA$5,'Yield &amp; Quality'!R53&gt;='Dockage Schedule'!$P$6,'Dockage Schedule'!$AA$6,'Yield &amp; Quality'!R53&gt;='Dockage Schedule'!$P$7,'Dockage Schedule'!$AA$7,'Yield &amp; Quality'!R53&gt;='Dockage Schedule'!$P$8,'Dockage Schedule'!$AA$8,'Yield &amp; Quality'!R53&gt;='Dockage Schedule'!$P$9,'Dockage Schedule'!$AA$9,'Yield &amp; Quality'!R53&gt;='Dockage Schedule'!$P$10,'Dockage Schedule'!$AA$10,'Yield &amp; Quality'!R53&gt;='Dockage Schedule'!$P$11,'Dockage Schedule'!$AA$11,'Yield &amp; Quality'!R53&gt;='Dockage Schedule'!$P$12,'Dockage Schedule'!$AA$12,'Yield &amp; Quality'!R53&gt;='Dockage Schedule'!$P$13,'Dockage Schedule'!$AA$13,'Yield &amp; Quality'!R53&gt;='Dockage Schedule'!$P$14,'Dockage Schedule'!$AA$14,'Yield &amp; Quality'!R53&gt;='Dockage Schedule'!$P$15,'Dockage Schedule'!$AA$15,'Yield &amp; Quality'!R53&gt;='Dockage Schedule'!$P$16,'Dockage Schedule'!$AA$16,'Yield &amp; Quality'!R53&gt;='Dockage Schedule'!$P$17,'Dockage Schedule'!$AA$17,'Yield &amp; Quality'!R53&gt;='Dockage Schedule'!$P$18,'Dockage Schedule'!$AA$18,'Yield &amp; Quality'!R53&gt;='Dockage Schedule'!$P$19,'Dockage Schedule'!$AA$19,'Yield &amp; Quality'!R53&gt;='Dockage Schedule'!$P$20,'Dockage Schedule'!$AA$20,'Yield &amp; Quality'!R53&gt;='Dockage Schedule'!$P$21,'Dockage Schedule'!$AA$21,'Yield &amp; Quality'!R53&gt;='Dockage Schedule'!$P$22,'Dockage Schedule'!$AA$22,'Yield &amp; Quality'!R53&gt;='Dockage Schedule'!$P$23,'Dockage Schedule'!$AA$23,'Yield &amp; Quality'!R53&gt;='Dockage Schedule'!$P$24,'Dockage Schedule'!$AA$24,'Yield &amp; Quality'!R53&gt;='Dockage Schedule'!$P$25,'Dockage Schedule'!$AA$25,'Yield &amp; Quality'!R53&gt;='Dockage Schedule'!$P$26,'Dockage Schedule'!$AA$26,'Yield &amp; Quality'!R53&gt;='Dockage Schedule'!$P$27,'Dockage Schedule'!$AA$27,'Yield &amp; Quality'!R53&lt;'Dockage Schedule'!$P$27,'Dockage Schedule'!$AA$27)+_xlfn.IFS('Yield &amp; Quality'!W53&lt;'Dockage Schedule'!$AD$4,'Dockage Schedule'!$AN$3,'Yield &amp; Quality'!W53&lt;'Dockage Schedule'!$AD$5,'Dockage Schedule'!$AN$4,'Yield &amp; Quality'!W53&lt;'Dockage Schedule'!$AD$6,'Dockage Schedule'!$AN$5,'Yield &amp; Quality'!W53&lt;'Dockage Schedule'!$AD$7,'Dockage Schedule'!$AN$6,'Yield &amp; Quality'!W53&lt;'Dockage Schedule'!$AD$8,'Dockage Schedule'!$AN$7,'Yield &amp; Quality'!W53&lt;'Dockage Schedule'!$AD$9,'Dockage Schedule'!$AN$8,'Yield &amp; Quality'!W53&lt;'Dockage Schedule'!$AD$10,'Dockage Schedule'!$AN$9,'Yield &amp; Quality'!W53&lt;'Dockage Schedule'!$AD$11,'Dockage Schedule'!$AN$10,'Yield &amp; Quality'!W53&lt;'Dockage Schedule'!$AD$12,'Dockage Schedule'!$AN$11,'Yield &amp; Quality'!W53&lt;'Dockage Schedule'!$AD$13,'Dockage Schedule'!$AN$12,'Yield &amp; Quality'!W53&lt;'Dockage Schedule'!$AD$14,'Dockage Schedule'!$AN$13,'Yield &amp; Quality'!W53&lt;'Dockage Schedule'!$AD$15,'Dockage Schedule'!$AN$14,'Yield &amp; Quality'!W53&lt;'Dockage Schedule'!$AD$16,'Dockage Schedule'!$AN$15,'Yield &amp; Quality'!W53&lt;'Dockage Schedule'!$AD$17,'Dockage Schedule'!$AN$16,'Yield &amp; Quality'!W53&lt;'Dockage Schedule'!$AD$18,'Dockage Schedule'!$AN$17,'Yield &amp; Quality'!W53&lt;'Dockage Schedule'!$AD$19,'Dockage Schedule'!$AN$18,'Yield &amp; Quality'!W53&lt;'Dockage Schedule'!$AD$20,'Dockage Schedule'!$AN$19,'Yield &amp; Quality'!W53&lt;'Dockage Schedule'!$AD$21,'Dockage Schedule'!$AN$20,'Yield &amp; Quality'!W53&lt;'Dockage Schedule'!$AD$21,'Dockage Schedule'!$AN$22,'Yield &amp; Quality'!W53&lt;'Dockage Schedule'!$AD$22,'Dockage Schedule'!$AN$23,'Yield &amp; Quality'!W53&lt;'Dockage Schedule'!$AD$24,'Dockage Schedule'!$AN$24,'Yield &amp; Quality'!W53&lt;'Dockage Schedule'!$AD$25,'Dockage Schedule'!$AN$24,'Yield &amp; Quality'!W53&gt;='Dockage Schedule'!$AD$25,-500)-_xlfn.IFS('Yield &amp; Quality'!M53&lt;'Dockage Schedule'!$C$4,0,'Yield &amp; Quality'!M53&lt;'Dockage Schedule'!$C$5,'Dockage Schedule'!$M$4,'Yield &amp; Quality'!M53&lt;'Dockage Schedule'!$C$6,'Dockage Schedule'!$M$5,'Yield &amp; Quality'!M53&lt;'Dockage Schedule'!$C$6,'Dockage Schedule'!$M$7,'Yield &amp; Quality'!M53&lt;'Dockage Schedule'!$C$7,'Dockage Schedule'!$M$8,'Yield &amp; Quality'!M53&lt;'Dockage Schedule'!$C$8,'Dockage Schedule'!$M$9,'Yield &amp; Quality'!M53&lt;'Dockage Schedule'!$C$10,'Dockage Schedule'!$M$9,'Yield &amp; Quality'!M53&lt;'Dockage Schedule'!$C$10,'Dockage Schedule'!$M$11,'Yield &amp; Quality'!M53&lt;'Dockage Schedule'!$C$12,'Dockage Schedule'!$M$11,'Yield &amp; Quality'!M53&lt;'Dockage Schedule'!$C$13,'Dockage Schedule'!$M$12,'Yield &amp; Quality'!M53&lt;'Dockage Schedule'!$C$14,'Dockage Schedule'!$M$13,'Yield &amp; Quality'!M53&lt;'Dockage Schedule'!$C$15,'Dockage Schedule'!$M$14,'Yield &amp; Quality'!M53&lt;'Dockage Schedule'!$C$16,'Dockage Schedule'!$M$15,'Yield &amp; Quality'!M53&lt;'Dockage Schedule'!$C$17,'Dockage Schedule'!$M$16,'Yield &amp; Quality'!M53&lt;'Dockage Schedule'!$C$18,'Dockage Schedule'!$M$17,'Yield &amp; Quality'!M53&lt;'Dockage Schedule'!$C$19,'Dockage Schedule'!$M$18,'Yield &amp; Quality'!M53&lt;'Dockage Schedule'!$C$20,'Dockage Schedule'!$M$19,'Yield &amp; Quality'!M53&lt;'Dockage Schedule'!$C$21,'Dockage Schedule'!$M$20,'Yield &amp; Quality'!M53&lt;'Dockage Schedule'!$C$22,'Dockage Schedule'!$M$21,'Yield &amp; Quality'!M53&lt;'Dockage Schedule'!$C$23,'Dockage Schedule'!$M$22,'Yield &amp; Quality'!M53&lt;'Dockage Schedule'!$C$24,'Dockage Schedule'!$M$23,'Yield &amp; Quality'!M53&gt;='Dockage Schedule'!D59,'Dockage Schedule'!N59)</f>
        <v>-0.03</v>
      </c>
      <c r="N58" s="29" cm="1">
        <f t="array" ref="N58">_xlfn.IFS('Yield &amp; Quality'!S53&gt;='Dockage Schedule'!$P$4,'Dockage Schedule'!$AA$4,'Yield &amp; Quality'!S53&gt;='Dockage Schedule'!$P$5,'Dockage Schedule'!$AA$5,'Yield &amp; Quality'!S53&gt;='Dockage Schedule'!$P$6,'Dockage Schedule'!$AA$6,'Yield &amp; Quality'!S53&gt;='Dockage Schedule'!$P$7,'Dockage Schedule'!$AA$7,'Yield &amp; Quality'!S53&gt;='Dockage Schedule'!$P$8,'Dockage Schedule'!$AA$8,'Yield &amp; Quality'!S53&gt;='Dockage Schedule'!$P$9,'Dockage Schedule'!$AA$9,'Yield &amp; Quality'!S53&gt;='Dockage Schedule'!$P$10,'Dockage Schedule'!$AA$10,'Yield &amp; Quality'!S53&gt;='Dockage Schedule'!$P$11,'Dockage Schedule'!$AA$11,'Yield &amp; Quality'!S53&gt;='Dockage Schedule'!$P$12,'Dockage Schedule'!$AA$12,'Yield &amp; Quality'!S53&gt;='Dockage Schedule'!$P$13,'Dockage Schedule'!$AA$13,'Yield &amp; Quality'!S53&gt;='Dockage Schedule'!$P$14,'Dockage Schedule'!$AA$14,'Yield &amp; Quality'!S53&gt;='Dockage Schedule'!$P$15,'Dockage Schedule'!$AA$15,'Yield &amp; Quality'!S53&gt;='Dockage Schedule'!$P$16,'Dockage Schedule'!$AA$16,'Yield &amp; Quality'!S53&gt;='Dockage Schedule'!$P$17,'Dockage Schedule'!$AA$17,'Yield &amp; Quality'!S53&gt;='Dockage Schedule'!$P$18,'Dockage Schedule'!$AA$18,'Yield &amp; Quality'!S53&gt;='Dockage Schedule'!$P$19,'Dockage Schedule'!$AA$19,'Yield &amp; Quality'!S53&gt;='Dockage Schedule'!$P$20,'Dockage Schedule'!$AA$20,'Yield &amp; Quality'!S53&gt;='Dockage Schedule'!$P$21,'Dockage Schedule'!$AA$21,'Yield &amp; Quality'!S53&gt;='Dockage Schedule'!$P$22,'Dockage Schedule'!$AA$22,'Yield &amp; Quality'!S53&gt;='Dockage Schedule'!$P$23,'Dockage Schedule'!$AA$23,'Yield &amp; Quality'!S53&gt;='Dockage Schedule'!$P$24,'Dockage Schedule'!$AA$24,'Yield &amp; Quality'!S53&gt;='Dockage Schedule'!$P$25,'Dockage Schedule'!$AA$25,'Yield &amp; Quality'!S53&gt;='Dockage Schedule'!$P$26,'Dockage Schedule'!$AA$26,'Yield &amp; Quality'!S53&gt;='Dockage Schedule'!$P$27,'Dockage Schedule'!$AA$27,'Yield &amp; Quality'!S53&lt;'Dockage Schedule'!$P$27,'Dockage Schedule'!$AA$27)+_xlfn.IFS('Yield &amp; Quality'!X53&lt;'Dockage Schedule'!$AD$4,'Dockage Schedule'!$AN$3,'Yield &amp; Quality'!X53&lt;'Dockage Schedule'!$AD$5,'Dockage Schedule'!$AN$4,'Yield &amp; Quality'!X53&lt;'Dockage Schedule'!$AD$6,'Dockage Schedule'!$AN$5,'Yield &amp; Quality'!X53&lt;'Dockage Schedule'!$AD$7,'Dockage Schedule'!$AN$6,'Yield &amp; Quality'!X53&lt;'Dockage Schedule'!$AD$8,'Dockage Schedule'!$AN$7,'Yield &amp; Quality'!X53&lt;'Dockage Schedule'!$AD$9,'Dockage Schedule'!$AN$8,'Yield &amp; Quality'!X53&lt;'Dockage Schedule'!$AD$10,'Dockage Schedule'!$AN$9,'Yield &amp; Quality'!X53&lt;'Dockage Schedule'!$AD$11,'Dockage Schedule'!$AN$10,'Yield &amp; Quality'!X53&lt;'Dockage Schedule'!$AD$12,'Dockage Schedule'!$AN$11,'Yield &amp; Quality'!X53&lt;'Dockage Schedule'!$AD$13,'Dockage Schedule'!$AN$12,'Yield &amp; Quality'!X53&lt;'Dockage Schedule'!$AD$14,'Dockage Schedule'!$AN$13,'Yield &amp; Quality'!X53&lt;'Dockage Schedule'!$AD$15,'Dockage Schedule'!$AN$14,'Yield &amp; Quality'!X53&lt;'Dockage Schedule'!$AD$16,'Dockage Schedule'!$AN$15,'Yield &amp; Quality'!X53&lt;'Dockage Schedule'!$AD$17,'Dockage Schedule'!$AN$16,'Yield &amp; Quality'!X53&lt;'Dockage Schedule'!$AD$18,'Dockage Schedule'!$AN$17,'Yield &amp; Quality'!X53&lt;'Dockage Schedule'!$AD$19,'Dockage Schedule'!$AN$18,'Yield &amp; Quality'!X53&lt;'Dockage Schedule'!$AD$20,'Dockage Schedule'!$AN$19,'Yield &amp; Quality'!X53&lt;'Dockage Schedule'!$AD$21,'Dockage Schedule'!$AN$20,'Yield &amp; Quality'!X53&lt;'Dockage Schedule'!$AD$21,'Dockage Schedule'!$AN$22,'Yield &amp; Quality'!X53&lt;'Dockage Schedule'!$AD$22,'Dockage Schedule'!$AN$23,'Yield &amp; Quality'!X53&lt;'Dockage Schedule'!$AD$24,'Dockage Schedule'!$AN$24,'Yield &amp; Quality'!X53&lt;'Dockage Schedule'!$AD$25,'Dockage Schedule'!$AN$24,'Yield &amp; Quality'!X53&gt;='Dockage Schedule'!$AD$25,-500)-_xlfn.IFS('Yield &amp; Quality'!N53&lt;'Dockage Schedule'!$C$4,0,'Yield &amp; Quality'!N53&lt;'Dockage Schedule'!$C$5,'Dockage Schedule'!$M$4,'Yield &amp; Quality'!N53&lt;'Dockage Schedule'!$C$6,'Dockage Schedule'!$M$5,'Yield &amp; Quality'!N53&lt;'Dockage Schedule'!$C$6,'Dockage Schedule'!$M$7,'Yield &amp; Quality'!N53&lt;'Dockage Schedule'!$C$7,'Dockage Schedule'!$M$8,'Yield &amp; Quality'!N53&lt;'Dockage Schedule'!$C$8,'Dockage Schedule'!$M$9,'Yield &amp; Quality'!N53&lt;'Dockage Schedule'!$C$10,'Dockage Schedule'!$M$9,'Yield &amp; Quality'!N53&lt;'Dockage Schedule'!$C$10,'Dockage Schedule'!$M$11,'Yield &amp; Quality'!N53&lt;'Dockage Schedule'!$C$12,'Dockage Schedule'!$M$11,'Yield &amp; Quality'!N53&lt;'Dockage Schedule'!$C$13,'Dockage Schedule'!$M$12,'Yield &amp; Quality'!N53&lt;'Dockage Schedule'!$C$14,'Dockage Schedule'!$M$13,'Yield &amp; Quality'!N53&lt;'Dockage Schedule'!$C$15,'Dockage Schedule'!$M$14,'Yield &amp; Quality'!N53&lt;'Dockage Schedule'!$C$16,'Dockage Schedule'!$M$15,'Yield &amp; Quality'!N53&lt;'Dockage Schedule'!$C$17,'Dockage Schedule'!$M$16,'Yield &amp; Quality'!N53&lt;'Dockage Schedule'!$C$18,'Dockage Schedule'!$M$17,'Yield &amp; Quality'!N53&lt;'Dockage Schedule'!$C$19,'Dockage Schedule'!$M$18,'Yield &amp; Quality'!N53&lt;'Dockage Schedule'!$C$20,'Dockage Schedule'!$M$19,'Yield &amp; Quality'!N53&lt;'Dockage Schedule'!$C$21,'Dockage Schedule'!$M$20,'Yield &amp; Quality'!N53&lt;'Dockage Schedule'!$C$22,'Dockage Schedule'!$M$21,'Yield &amp; Quality'!N53&lt;'Dockage Schedule'!$C$23,'Dockage Schedule'!$M$22,'Yield &amp; Quality'!N53&lt;'Dockage Schedule'!$C$24,'Dockage Schedule'!$M$23,'Yield &amp; Quality'!N53&gt;='Dockage Schedule'!E59,'Dockage Schedule'!O59)</f>
        <v>-0.18</v>
      </c>
      <c r="O58" s="68" cm="1">
        <f t="array" ref="O58">_xlfn.IFS('Yield &amp; Quality'!T53&gt;='Dockage Schedule'!$P$4,'Dockage Schedule'!$AA$4,'Yield &amp; Quality'!T53&gt;='Dockage Schedule'!$P$5,'Dockage Schedule'!$AA$5,'Yield &amp; Quality'!T53&gt;='Dockage Schedule'!$P$6,'Dockage Schedule'!$AA$6,'Yield &amp; Quality'!T53&gt;='Dockage Schedule'!$P$7,'Dockage Schedule'!$AA$7,'Yield &amp; Quality'!T53&gt;='Dockage Schedule'!$P$8,'Dockage Schedule'!$AA$8,'Yield &amp; Quality'!T53&gt;='Dockage Schedule'!$P$9,'Dockage Schedule'!$AA$9,'Yield &amp; Quality'!T53&gt;='Dockage Schedule'!$P$10,'Dockage Schedule'!$AA$10,'Yield &amp; Quality'!T53&gt;='Dockage Schedule'!$P$11,'Dockage Schedule'!$AA$11,'Yield &amp; Quality'!T53&gt;='Dockage Schedule'!$P$12,'Dockage Schedule'!$AA$12,'Yield &amp; Quality'!T53&gt;='Dockage Schedule'!$P$13,'Dockage Schedule'!$AA$13,'Yield &amp; Quality'!T53&gt;='Dockage Schedule'!$P$14,'Dockage Schedule'!$AA$14,'Yield &amp; Quality'!T53&gt;='Dockage Schedule'!$P$15,'Dockage Schedule'!$AA$15,'Yield &amp; Quality'!T53&gt;='Dockage Schedule'!$P$16,'Dockage Schedule'!$AA$16,'Yield &amp; Quality'!T53&gt;='Dockage Schedule'!$P$17,'Dockage Schedule'!$AA$17,'Yield &amp; Quality'!T53&gt;='Dockage Schedule'!$P$18,'Dockage Schedule'!$AA$18,'Yield &amp; Quality'!T53&gt;='Dockage Schedule'!$P$19,'Dockage Schedule'!$AA$19,'Yield &amp; Quality'!T53&gt;='Dockage Schedule'!$P$20,'Dockage Schedule'!$AA$20,'Yield &amp; Quality'!T53&gt;='Dockage Schedule'!$P$21,'Dockage Schedule'!$AA$21,'Yield &amp; Quality'!T53&gt;='Dockage Schedule'!$P$22,'Dockage Schedule'!$AA$22,'Yield &amp; Quality'!T53&gt;='Dockage Schedule'!$P$23,'Dockage Schedule'!$AA$23,'Yield &amp; Quality'!T53&gt;='Dockage Schedule'!$P$24,'Dockage Schedule'!$AA$24,'Yield &amp; Quality'!T53&gt;='Dockage Schedule'!$P$25,'Dockage Schedule'!$AA$25,'Yield &amp; Quality'!T53&gt;='Dockage Schedule'!$P$26,'Dockage Schedule'!$AA$26,'Yield &amp; Quality'!T53&gt;='Dockage Schedule'!$P$27,'Dockage Schedule'!$AA$27,'Yield &amp; Quality'!T53&lt;'Dockage Schedule'!$P$27,'Dockage Schedule'!$AA$27)+_xlfn.IFS('Yield &amp; Quality'!Y53&lt;'Dockage Schedule'!$AD$4,'Dockage Schedule'!$AN$3,'Yield &amp; Quality'!Y53&lt;'Dockage Schedule'!$AD$5,'Dockage Schedule'!$AN$4,'Yield &amp; Quality'!Y53&lt;'Dockage Schedule'!$AD$6,'Dockage Schedule'!$AN$5,'Yield &amp; Quality'!Y53&lt;'Dockage Schedule'!$AD$7,'Dockage Schedule'!$AN$6,'Yield &amp; Quality'!Y53&lt;'Dockage Schedule'!$AD$8,'Dockage Schedule'!$AN$7,'Yield &amp; Quality'!Y53&lt;'Dockage Schedule'!$AD$9,'Dockage Schedule'!$AN$8,'Yield &amp; Quality'!Y53&lt;'Dockage Schedule'!$AD$10,'Dockage Schedule'!$AN$9,'Yield &amp; Quality'!Y53&lt;'Dockage Schedule'!$AD$11,'Dockage Schedule'!$AN$10,'Yield &amp; Quality'!Y53&lt;'Dockage Schedule'!$AD$12,'Dockage Schedule'!$AN$11,'Yield &amp; Quality'!Y53&lt;'Dockage Schedule'!$AD$13,'Dockage Schedule'!$AN$12,'Yield &amp; Quality'!Y53&lt;'Dockage Schedule'!$AD$14,'Dockage Schedule'!$AN$13,'Yield &amp; Quality'!Y53&lt;'Dockage Schedule'!$AD$15,'Dockage Schedule'!$AN$14,'Yield &amp; Quality'!Y53&lt;'Dockage Schedule'!$AD$16,'Dockage Schedule'!$AN$15,'Yield &amp; Quality'!Y53&lt;'Dockage Schedule'!$AD$17,'Dockage Schedule'!$AN$16,'Yield &amp; Quality'!Y53&lt;'Dockage Schedule'!$AD$18,'Dockage Schedule'!$AN$17,'Yield &amp; Quality'!Y53&lt;'Dockage Schedule'!$AD$19,'Dockage Schedule'!$AN$18,'Yield &amp; Quality'!Y53&lt;'Dockage Schedule'!$AD$20,'Dockage Schedule'!$AN$19,'Yield &amp; Quality'!Y53&lt;'Dockage Schedule'!$AD$21,'Dockage Schedule'!$AN$20,'Yield &amp; Quality'!Y53&lt;'Dockage Schedule'!$AD$21,'Dockage Schedule'!$AN$22,'Yield &amp; Quality'!Y53&lt;'Dockage Schedule'!$AD$22,'Dockage Schedule'!$AN$23,'Yield &amp; Quality'!Y53&lt;'Dockage Schedule'!$AD$24,'Dockage Schedule'!$AN$24,'Yield &amp; Quality'!Y53&lt;'Dockage Schedule'!$AD$25,'Dockage Schedule'!$AN$24,'Yield &amp; Quality'!Y53&gt;='Dockage Schedule'!$AD$25,-500)-_xlfn.IFS('Yield &amp; Quality'!O53&lt;'Dockage Schedule'!$C$4,0,'Yield &amp; Quality'!O53&lt;'Dockage Schedule'!$C$5,'Dockage Schedule'!$M$4,'Yield &amp; Quality'!O53&lt;'Dockage Schedule'!$C$6,'Dockage Schedule'!$M$5,'Yield &amp; Quality'!O53&lt;'Dockage Schedule'!$C$6,'Dockage Schedule'!$M$7,'Yield &amp; Quality'!O53&lt;'Dockage Schedule'!$C$7,'Dockage Schedule'!$M$8,'Yield &amp; Quality'!O53&lt;'Dockage Schedule'!$C$8,'Dockage Schedule'!$M$9,'Yield &amp; Quality'!O53&lt;'Dockage Schedule'!$C$10,'Dockage Schedule'!$M$9,'Yield &amp; Quality'!O53&lt;'Dockage Schedule'!$C$10,'Dockage Schedule'!$M$11,'Yield &amp; Quality'!O53&lt;'Dockage Schedule'!$C$12,'Dockage Schedule'!$M$11,'Yield &amp; Quality'!O53&lt;'Dockage Schedule'!$C$13,'Dockage Schedule'!$M$12,'Yield &amp; Quality'!O53&lt;'Dockage Schedule'!$C$14,'Dockage Schedule'!$M$13,'Yield &amp; Quality'!O53&lt;'Dockage Schedule'!$C$15,'Dockage Schedule'!$M$14,'Yield &amp; Quality'!O53&lt;'Dockage Schedule'!$C$16,'Dockage Schedule'!$M$15,'Yield &amp; Quality'!O53&lt;'Dockage Schedule'!$C$17,'Dockage Schedule'!$M$16,'Yield &amp; Quality'!O53&lt;'Dockage Schedule'!$C$18,'Dockage Schedule'!$M$17,'Yield &amp; Quality'!O53&lt;'Dockage Schedule'!$C$19,'Dockage Schedule'!$M$18,'Yield &amp; Quality'!O53&lt;'Dockage Schedule'!$C$20,'Dockage Schedule'!$M$19,'Yield &amp; Quality'!O53&lt;'Dockage Schedule'!$C$21,'Dockage Schedule'!$M$20,'Yield &amp; Quality'!O53&lt;'Dockage Schedule'!$C$22,'Dockage Schedule'!$M$21,'Yield &amp; Quality'!O53&lt;'Dockage Schedule'!$C$23,'Dockage Schedule'!$M$22,'Yield &amp; Quality'!O53&lt;'Dockage Schedule'!$C$24,'Dockage Schedule'!$M$23,'Yield &amp; Quality'!O53&gt;='Dockage Schedule'!F59,'Dockage Schedule'!P59)</f>
        <v>-0.09</v>
      </c>
      <c r="Q58" s="66">
        <f>(('Yield &amp; Quality'!G53*((100-'Partial Returns'!G58)/100))*($C$3+L58))+($C$4*'Yield &amp; Quality'!AA53)</f>
        <v>896.42125905887247</v>
      </c>
      <c r="R58" s="7">
        <f>(('Yield &amp; Quality'!H53*((100-'Partial Returns'!H58)/100))*($C$3+M58))+($C$4*'Yield &amp; Quality'!AB53)</f>
        <v>733.53716397980054</v>
      </c>
      <c r="S58" s="7">
        <f>(('Yield &amp; Quality'!I53*((100-'Partial Returns'!I58)/100))*($C$3+N58))+($C$4*'Yield &amp; Quality'!AC53)</f>
        <v>922.55015686237448</v>
      </c>
      <c r="T58" s="8">
        <f>(('Yield &amp; Quality'!J53*((100-'Partial Returns'!J58)/100))*($C$3+O58))+($C$4*'Yield &amp; Quality'!AD53)</f>
        <v>917.94164157779699</v>
      </c>
      <c r="U58" s="5"/>
      <c r="V58" s="66" cm="1">
        <f t="array" ref="V58">_xlfn.IFS('Yield &amp; Quality'!B53='Treatment Costs'!$A$3,'Treatment Costs'!$K$3,'Yield &amp; Quality'!B53='Treatment Costs'!$A$4,'Treatment Costs'!$K$4,'Yield &amp; Quality'!B53='Treatment Costs'!$A$5,'Treatment Costs'!$K$5,'Yield &amp; Quality'!B53='Treatment Costs'!$A$6,'Treatment Costs'!$K$6,'Yield &amp; Quality'!B53='Treatment Costs'!$A$7,'Treatment Costs'!$K$7,'Yield &amp; Quality'!B53='Treatment Costs'!$A$8,'Treatment Costs'!$K$8,'Yield &amp; Quality'!B53='Treatment Costs'!$A$9,'Treatment Costs'!$K$9,'Yield &amp; Quality'!B53='Treatment Costs'!$A$10,'Treatment Costs'!$K$10,'Yield &amp; Quality'!B53='Treatment Costs'!$A$11,'Treatment Costs'!$K$11,'Yield &amp; Quality'!B53='Treatment Costs'!$A$12,'Treatment Costs'!$K$12,'Yield &amp; Quality'!B53='Treatment Costs'!$A$13,'Treatment Costs'!$K$13,'Yield &amp; Quality'!B53='Treatment Costs'!$A$14,'Treatment Costs'!$K$14,'Yield &amp; Quality'!B53='Treatment Costs'!$A$15,'Treatment Costs'!$K$15,'Yield &amp; Quality'!B53='Treatment Costs'!$A$16,'Treatment Costs'!$K$16)</f>
        <v>98.121428571428567</v>
      </c>
      <c r="W58" s="7" cm="1">
        <f t="array" ref="W58">_xlfn.IFS('Yield &amp; Quality'!C53='Treatment Costs'!$A$3,'Treatment Costs'!$W$3,'Yield &amp; Quality'!C53='Treatment Costs'!$A$4,'Treatment Costs'!$W$4,'Yield &amp; Quality'!C53='Treatment Costs'!$A$5,'Treatment Costs'!$W$5,'Yield &amp; Quality'!C53='Treatment Costs'!$A$6,'Treatment Costs'!$W$6,'Yield &amp; Quality'!C53='Treatment Costs'!$A$7,'Treatment Costs'!$W$7,'Yield &amp; Quality'!C53='Treatment Costs'!$A$8,'Treatment Costs'!$W$8,'Yield &amp; Quality'!C53='Treatment Costs'!$A$9,'Treatment Costs'!$W$9,'Yield &amp; Quality'!C53='Treatment Costs'!$A$10,'Treatment Costs'!$W$10,'Yield &amp; Quality'!C53='Treatment Costs'!$A$11,'Treatment Costs'!$W$11,'Yield &amp; Quality'!C53='Treatment Costs'!$A$12,'Treatment Costs'!$W$12,'Yield &amp; Quality'!C53='Treatment Costs'!$A$13,'Treatment Costs'!$W$13,'Yield &amp; Quality'!C53='Treatment Costs'!$A$14,'Treatment Costs'!$W$14,'Yield &amp; Quality'!C53='Treatment Costs'!$A$15,'Treatment Costs'!$W$15,'Yield &amp; Quality'!C53='Treatment Costs'!$A$16,'Treatment Costs'!$W$16)</f>
        <v>150.24642857142857</v>
      </c>
      <c r="X58" s="7" cm="1">
        <f t="array" ref="X58">_xlfn.IFS('Yield &amp; Quality'!D53='Treatment Costs'!$A$3,'Treatment Costs'!$K$3,'Yield &amp; Quality'!D53='Treatment Costs'!$A$4,'Treatment Costs'!$K$4,'Yield &amp; Quality'!D53='Treatment Costs'!$A$5,'Treatment Costs'!$K$5,'Yield &amp; Quality'!D53='Treatment Costs'!$A$6,'Treatment Costs'!$K$6,'Yield &amp; Quality'!D53='Treatment Costs'!$A$7,'Treatment Costs'!$K$7,'Yield &amp; Quality'!D53='Treatment Costs'!$A$8,'Treatment Costs'!$K$8,'Yield &amp; Quality'!D53='Treatment Costs'!$A$9,'Treatment Costs'!$K$9,'Yield &amp; Quality'!D53='Treatment Costs'!$A$10,'Treatment Costs'!$K$10,'Yield &amp; Quality'!D53='Treatment Costs'!$A$11,'Treatment Costs'!$K$11,'Yield &amp; Quality'!D53='Treatment Costs'!$A$12,'Treatment Costs'!$K$12,'Yield &amp; Quality'!D53='Treatment Costs'!$A$13,'Treatment Costs'!$K$13,'Yield &amp; Quality'!D53='Treatment Costs'!$A$14,'Treatment Costs'!$K$14,'Yield &amp; Quality'!D53='Treatment Costs'!$A$15,'Treatment Costs'!$K$15,'Yield &amp; Quality'!D53='Treatment Costs'!$A$16,'Treatment Costs'!$K$16)</f>
        <v>89.217857142857142</v>
      </c>
      <c r="Y58" s="8" cm="1">
        <f t="array" ref="Y58">_xlfn.IFS('Yield &amp; Quality'!E53='Treatment Costs'!$A$3,'Treatment Costs'!$W$3,'Yield &amp; Quality'!E53='Treatment Costs'!$A$4,'Treatment Costs'!$W$4,'Yield &amp; Quality'!E53='Treatment Costs'!$A$5,'Treatment Costs'!$W$5,'Yield &amp; Quality'!E53='Treatment Costs'!$A$6,'Treatment Costs'!$W$6,'Yield &amp; Quality'!E53='Treatment Costs'!$A$7,'Treatment Costs'!$W$7,'Yield &amp; Quality'!E53='Treatment Costs'!$A$8,'Treatment Costs'!$W$8,'Yield &amp; Quality'!E53='Treatment Costs'!$A$9,'Treatment Costs'!$W$9,'Yield &amp; Quality'!E53='Treatment Costs'!$A$10,'Treatment Costs'!$W$10,'Yield &amp; Quality'!E53='Treatment Costs'!$A$11,'Treatment Costs'!$W$11,'Yield &amp; Quality'!E53='Treatment Costs'!$A$12,'Treatment Costs'!$W$12,'Yield &amp; Quality'!E53='Treatment Costs'!$A$13,'Treatment Costs'!$W$13,'Yield &amp; Quality'!E53='Treatment Costs'!$A$14,'Treatment Costs'!$W$14,'Yield &amp; Quality'!E53='Treatment Costs'!$A$15,'Treatment Costs'!$W$15,'Yield &amp; Quality'!E53='Treatment Costs'!$A$16,'Treatment Costs'!$W$16)</f>
        <v>150.24642857142857</v>
      </c>
      <c r="AA58" s="66">
        <f>(('Yield &amp; Quality'!G53*((100-'Partial Returns'!G58)/100))*($C$3+L58))+($C$4*'Yield &amp; Quality'!AA53)-V58</f>
        <v>798.29983048744384</v>
      </c>
      <c r="AB58" s="7">
        <f>(('Yield &amp; Quality'!H53*((100-'Partial Returns'!H58)/100))*($C$3+M58))+($C$4*'Yield &amp; Quality'!AB53)-W58</f>
        <v>583.29073540837203</v>
      </c>
      <c r="AC58" s="7">
        <f>(('Yield &amp; Quality'!I53*((100-'Partial Returns'!I58)/100))*($C$3+N58))+($C$4*'Yield &amp; Quality'!AC53)-X58</f>
        <v>833.33229971951732</v>
      </c>
      <c r="AD58" s="8">
        <f>(('Yield &amp; Quality'!J53*((100-'Partial Returns'!J58)/100))*($C$3+O58))+($C$4*'Yield &amp; Quality'!AD53)-Y58</f>
        <v>767.69521300636848</v>
      </c>
    </row>
    <row r="59" spans="1:30" x14ac:dyDescent="0.25">
      <c r="A59">
        <v>8.1999999999999993</v>
      </c>
      <c r="B59" s="66">
        <f>($C$3*'Yield &amp; Quality'!G54)+($C$4*'Yield &amp; Quality'!AA54)</f>
        <v>841.34339409011477</v>
      </c>
      <c r="C59" s="7">
        <f>($C$3*'Yield &amp; Quality'!H54)+($C$4*'Yield &amp; Quality'!AB54)</f>
        <v>622.31826124894837</v>
      </c>
      <c r="D59" s="7">
        <f>($C$3*'Yield &amp; Quality'!I54)+($C$4*'Yield &amp; Quality'!AC54)</f>
        <v>1104.64937349447</v>
      </c>
      <c r="E59" s="8">
        <f>($C$3*'Yield &amp; Quality'!J54)+($C$4*'Yield &amp; Quality'!AD54)</f>
        <v>925.18495516979692</v>
      </c>
      <c r="G59" s="61" cm="1">
        <f t="array" ref="G59">_xlfn.IFS('Yield &amp; Quality'!L54&lt;'Dockage Schedule'!$C$29,0,'Yield &amp; Quality'!L54&lt;'Dockage Schedule'!$C$30,'Dockage Schedule'!$M$29,'Yield &amp; Quality'!L54&lt;'Dockage Schedule'!$C$31,'Dockage Schedule'!$M$30,'Yield &amp; Quality'!L54&lt;'Dockage Schedule'!$C$32,'Dockage Schedule'!$M$31,'Yield &amp; Quality'!L54&lt;'Dockage Schedule'!$C$33,'Dockage Schedule'!$M$32,'Yield &amp; Quality'!L54&lt;'Dockage Schedule'!$C$34,'Dockage Schedule'!$M$33,'Yield &amp; Quality'!L54&lt;'Dockage Schedule'!$C$35,'Dockage Schedule'!$M$34,'Yield &amp; Quality'!L54&lt;'Dockage Schedule'!$C$36,'Dockage Schedule'!$M$35,'Yield &amp; Quality'!L54&lt;'Dockage Schedule'!$C$37,'Dockage Schedule'!$M$36,'Yield &amp; Quality'!L54&lt;'Dockage Schedule'!$C$38,'Dockage Schedule'!$M$37,'Yield &amp; Quality'!L54&lt;'Dockage Schedule'!$C$39,'Dockage Schedule'!$M$38,'Yield &amp; Quality'!L54&lt;'Dockage Schedule'!$C$40,'Dockage Schedule'!$M$39,'Yield &amp; Quality'!L54&lt;'Dockage Schedule'!$C$41,'Dockage Schedule'!$M$40,'Yield &amp; Quality'!L54&lt;'Dockage Schedule'!$C$42,'Dockage Schedule'!$M$41,'Yield &amp; Quality'!L54&lt;'Dockage Schedule'!$C$43,'Dockage Schedule'!$M$42,'Yield &amp; Quality'!L54&lt;'Dockage Schedule'!$C$44,'Dockage Schedule'!$M$43,'Yield &amp; Quality'!L54&lt;'Dockage Schedule'!$C$45,'Dockage Schedule'!$M$44,'Yield &amp; Quality'!L54&lt;'Dockage Schedule'!$C$46,'Dockage Schedule'!$M$45,'Yield &amp; Quality'!L54&lt;'Dockage Schedule'!$C$47,'Dockage Schedule'!$M$46,'Yield &amp; Quality'!L54&lt;'Dockage Schedule'!$C$48,'Dockage Schedule'!$M$47,'Yield &amp; Quality'!L54&lt;'Dockage Schedule'!$C$49,'Dockage Schedule'!M84,'Yield &amp; Quality'!L54&gt;='Dockage Schedule'!$C$49,'Dockage Schedule'!$M$49)</f>
        <v>0</v>
      </c>
      <c r="H59" cm="1">
        <f t="array" ref="H59">_xlfn.IFS('Yield &amp; Quality'!M54&lt;'Dockage Schedule'!$C$29,0,'Yield &amp; Quality'!M54&lt;'Dockage Schedule'!$C$30,'Dockage Schedule'!$M$29,'Yield &amp; Quality'!M54&lt;'Dockage Schedule'!$C$31,'Dockage Schedule'!$M$30,'Yield &amp; Quality'!M54&lt;'Dockage Schedule'!$C$32,'Dockage Schedule'!$M$31,'Yield &amp; Quality'!M54&lt;'Dockage Schedule'!$C$33,'Dockage Schedule'!$M$32,'Yield &amp; Quality'!M54&lt;'Dockage Schedule'!$C$34,'Dockage Schedule'!$M$33,'Yield &amp; Quality'!M54&lt;'Dockage Schedule'!$C$35,'Dockage Schedule'!$M$34,'Yield &amp; Quality'!M54&lt;'Dockage Schedule'!$C$36,'Dockage Schedule'!$M$35,'Yield &amp; Quality'!M54&lt;'Dockage Schedule'!$C$37,'Dockage Schedule'!$M$36,'Yield &amp; Quality'!M54&lt;'Dockage Schedule'!$C$38,'Dockage Schedule'!$M$37,'Yield &amp; Quality'!M54&lt;'Dockage Schedule'!$C$39,'Dockage Schedule'!$M$38,'Yield &amp; Quality'!M54&lt;'Dockage Schedule'!$C$40,'Dockage Schedule'!$M$39,'Yield &amp; Quality'!M54&lt;'Dockage Schedule'!$C$41,'Dockage Schedule'!$M$40,'Yield &amp; Quality'!M54&lt;'Dockage Schedule'!$C$42,'Dockage Schedule'!$M$41,'Yield &amp; Quality'!M54&lt;'Dockage Schedule'!$C$43,'Dockage Schedule'!$M$42,'Yield &amp; Quality'!M54&lt;'Dockage Schedule'!$C$44,'Dockage Schedule'!$M$43,'Yield &amp; Quality'!M54&lt;'Dockage Schedule'!$C$45,'Dockage Schedule'!$M$44,'Yield &amp; Quality'!M54&lt;'Dockage Schedule'!$C$46,'Dockage Schedule'!$M$45,'Yield &amp; Quality'!M54&lt;'Dockage Schedule'!$C$47,'Dockage Schedule'!$M$46,'Yield &amp; Quality'!M54&lt;'Dockage Schedule'!$C$48,'Dockage Schedule'!$M$47,'Yield &amp; Quality'!M54&lt;'Dockage Schedule'!$C$49,'Dockage Schedule'!N84,'Yield &amp; Quality'!M54&gt;='Dockage Schedule'!$C$49,'Dockage Schedule'!$M$49)</f>
        <v>0</v>
      </c>
      <c r="I59" cm="1">
        <f t="array" ref="I59">_xlfn.IFS('Yield &amp; Quality'!N54&lt;'Dockage Schedule'!$C$29,0,'Yield &amp; Quality'!N54&lt;'Dockage Schedule'!$C$30,'Dockage Schedule'!$M$29,'Yield &amp; Quality'!N54&lt;'Dockage Schedule'!$C$31,'Dockage Schedule'!$M$30,'Yield &amp; Quality'!N54&lt;'Dockage Schedule'!$C$32,'Dockage Schedule'!$M$31,'Yield &amp; Quality'!N54&lt;'Dockage Schedule'!$C$33,'Dockage Schedule'!$M$32,'Yield &amp; Quality'!N54&lt;'Dockage Schedule'!$C$34,'Dockage Schedule'!$M$33,'Yield &amp; Quality'!N54&lt;'Dockage Schedule'!$C$35,'Dockage Schedule'!$M$34,'Yield &amp; Quality'!N54&lt;'Dockage Schedule'!$C$36,'Dockage Schedule'!$M$35,'Yield &amp; Quality'!N54&lt;'Dockage Schedule'!$C$37,'Dockage Schedule'!$M$36,'Yield &amp; Quality'!N54&lt;'Dockage Schedule'!$C$38,'Dockage Schedule'!$M$37,'Yield &amp; Quality'!N54&lt;'Dockage Schedule'!$C$39,'Dockage Schedule'!$M$38,'Yield &amp; Quality'!N54&lt;'Dockage Schedule'!$C$40,'Dockage Schedule'!$M$39,'Yield &amp; Quality'!N54&lt;'Dockage Schedule'!$C$41,'Dockage Schedule'!$M$40,'Yield &amp; Quality'!N54&lt;'Dockage Schedule'!$C$42,'Dockage Schedule'!$M$41,'Yield &amp; Quality'!N54&lt;'Dockage Schedule'!$C$43,'Dockage Schedule'!$M$42,'Yield &amp; Quality'!N54&lt;'Dockage Schedule'!$C$44,'Dockage Schedule'!$M$43,'Yield &amp; Quality'!N54&lt;'Dockage Schedule'!$C$45,'Dockage Schedule'!$M$44,'Yield &amp; Quality'!N54&lt;'Dockage Schedule'!$C$46,'Dockage Schedule'!$M$45,'Yield &amp; Quality'!N54&lt;'Dockage Schedule'!$C$47,'Dockage Schedule'!$M$46,'Yield &amp; Quality'!N54&lt;'Dockage Schedule'!$C$48,'Dockage Schedule'!$M$47,'Yield &amp; Quality'!N54&lt;'Dockage Schedule'!$C$49,'Dockage Schedule'!O84,'Yield &amp; Quality'!N54&gt;='Dockage Schedule'!$C$49,'Dockage Schedule'!$M$49)</f>
        <v>0</v>
      </c>
      <c r="J59" s="62" cm="1">
        <f t="array" ref="J59">_xlfn.IFS('Yield &amp; Quality'!O54&lt;'Dockage Schedule'!$C$29,0,'Yield &amp; Quality'!O54&lt;'Dockage Schedule'!$C$30,'Dockage Schedule'!$M$29,'Yield &amp; Quality'!O54&lt;'Dockage Schedule'!$C$31,'Dockage Schedule'!$M$30,'Yield &amp; Quality'!O54&lt;'Dockage Schedule'!$C$32,'Dockage Schedule'!$M$31,'Yield &amp; Quality'!O54&lt;'Dockage Schedule'!$C$33,'Dockage Schedule'!$M$32,'Yield &amp; Quality'!O54&lt;'Dockage Schedule'!$C$34,'Dockage Schedule'!$M$33,'Yield &amp; Quality'!O54&lt;'Dockage Schedule'!$C$35,'Dockage Schedule'!$M$34,'Yield &amp; Quality'!O54&lt;'Dockage Schedule'!$C$36,'Dockage Schedule'!$M$35,'Yield &amp; Quality'!O54&lt;'Dockage Schedule'!$C$37,'Dockage Schedule'!$M$36,'Yield &amp; Quality'!O54&lt;'Dockage Schedule'!$C$38,'Dockage Schedule'!$M$37,'Yield &amp; Quality'!O54&lt;'Dockage Schedule'!$C$39,'Dockage Schedule'!$M$38,'Yield &amp; Quality'!O54&lt;'Dockage Schedule'!$C$40,'Dockage Schedule'!$M$39,'Yield &amp; Quality'!O54&lt;'Dockage Schedule'!$C$41,'Dockage Schedule'!$M$40,'Yield &amp; Quality'!O54&lt;'Dockage Schedule'!$C$42,'Dockage Schedule'!$M$41,'Yield &amp; Quality'!O54&lt;'Dockage Schedule'!$C$43,'Dockage Schedule'!$M$42,'Yield &amp; Quality'!O54&lt;'Dockage Schedule'!$C$44,'Dockage Schedule'!$M$43,'Yield &amp; Quality'!O54&lt;'Dockage Schedule'!$C$45,'Dockage Schedule'!$M$44,'Yield &amp; Quality'!O54&lt;'Dockage Schedule'!$C$46,'Dockage Schedule'!$M$45,'Yield &amp; Quality'!O54&lt;'Dockage Schedule'!$C$47,'Dockage Schedule'!$M$46,'Yield &amp; Quality'!O54&lt;'Dockage Schedule'!$C$48,'Dockage Schedule'!$M$47,'Yield &amp; Quality'!O54&lt;'Dockage Schedule'!$C$49,'Dockage Schedule'!P84,'Yield &amp; Quality'!O54&gt;='Dockage Schedule'!$C$49,'Dockage Schedule'!$M$49)</f>
        <v>0</v>
      </c>
      <c r="L59" s="67" cm="1">
        <f t="array" ref="L59">_xlfn.IFS('Yield &amp; Quality'!Q54&gt;='Dockage Schedule'!$P$4,'Dockage Schedule'!$AA$4,'Yield &amp; Quality'!Q54&gt;='Dockage Schedule'!$P$5,'Dockage Schedule'!$AA$5,'Yield &amp; Quality'!Q54&gt;='Dockage Schedule'!$P$6,'Dockage Schedule'!$AA$6,'Yield &amp; Quality'!Q54&gt;='Dockage Schedule'!$P$7,'Dockage Schedule'!$AA$7,'Yield &amp; Quality'!Q54&gt;='Dockage Schedule'!$P$8,'Dockage Schedule'!$AA$8,'Yield &amp; Quality'!Q54&gt;='Dockage Schedule'!$P$9,'Dockage Schedule'!$AA$9,'Yield &amp; Quality'!Q54&gt;='Dockage Schedule'!$P$10,'Dockage Schedule'!$AA$10,'Yield &amp; Quality'!Q54&gt;='Dockage Schedule'!$P$11,'Dockage Schedule'!$AA$11,'Yield &amp; Quality'!Q54&gt;='Dockage Schedule'!$P$12,'Dockage Schedule'!$AA$12,'Yield &amp; Quality'!Q54&gt;='Dockage Schedule'!$P$13,'Dockage Schedule'!$AA$13,'Yield &amp; Quality'!Q54&gt;='Dockage Schedule'!$P$14,'Dockage Schedule'!$AA$14,'Yield &amp; Quality'!Q54&gt;='Dockage Schedule'!$P$15,'Dockage Schedule'!$AA$15,'Yield &amp; Quality'!Q54&gt;='Dockage Schedule'!$P$16,'Dockage Schedule'!$AA$16,'Yield &amp; Quality'!Q54&gt;='Dockage Schedule'!$P$17,'Dockage Schedule'!$AA$17,'Yield &amp; Quality'!Q54&gt;='Dockage Schedule'!$P$18,'Dockage Schedule'!$AA$18,'Yield &amp; Quality'!Q54&gt;='Dockage Schedule'!$P$19,'Dockage Schedule'!$AA$19,'Yield &amp; Quality'!Q54&gt;='Dockage Schedule'!$P$20,'Dockage Schedule'!$AA$20,'Yield &amp; Quality'!Q54&gt;='Dockage Schedule'!$P$21,'Dockage Schedule'!$AA$21,'Yield &amp; Quality'!Q54&gt;='Dockage Schedule'!$P$22,'Dockage Schedule'!$AA$22,'Yield &amp; Quality'!Q54&gt;='Dockage Schedule'!$P$23,'Dockage Schedule'!$AA$23,'Yield &amp; Quality'!Q54&gt;='Dockage Schedule'!$P$24,'Dockage Schedule'!$AA$24,'Yield &amp; Quality'!Q54&gt;='Dockage Schedule'!$P$25,'Dockage Schedule'!$AA$25,'Yield &amp; Quality'!Q54&gt;='Dockage Schedule'!$P$26,'Dockage Schedule'!$AA$26,'Yield &amp; Quality'!Q54&gt;='Dockage Schedule'!$P$27,'Dockage Schedule'!$AA$27,'Yield &amp; Quality'!Q54&lt;'Dockage Schedule'!$P$27,'Dockage Schedule'!$AA$27)+_xlfn.IFS('Yield &amp; Quality'!V54&lt;'Dockage Schedule'!$AD$4,'Dockage Schedule'!$AN$3,'Yield &amp; Quality'!V54&lt;'Dockage Schedule'!$AD$5,'Dockage Schedule'!$AN$4,'Yield &amp; Quality'!V54&lt;'Dockage Schedule'!$AD$6,'Dockage Schedule'!$AN$5,'Yield &amp; Quality'!V54&lt;'Dockage Schedule'!$AD$7,'Dockage Schedule'!$AN$6,'Yield &amp; Quality'!V54&lt;'Dockage Schedule'!$AD$8,'Dockage Schedule'!$AN$7,'Yield &amp; Quality'!V54&lt;'Dockage Schedule'!$AD$9,'Dockage Schedule'!$AN$8,'Yield &amp; Quality'!V54&lt;'Dockage Schedule'!$AD$10,'Dockage Schedule'!$AN$9,'Yield &amp; Quality'!V54&lt;'Dockage Schedule'!$AD$11,'Dockage Schedule'!$AN$10,'Yield &amp; Quality'!V54&lt;'Dockage Schedule'!$AD$12,'Dockage Schedule'!$AN$11,'Yield &amp; Quality'!V54&lt;'Dockage Schedule'!$AD$13,'Dockage Schedule'!$AN$12,'Yield &amp; Quality'!V54&lt;'Dockage Schedule'!$AD$14,'Dockage Schedule'!$AN$13,'Yield &amp; Quality'!V54&lt;'Dockage Schedule'!$AD$15,'Dockage Schedule'!$AN$14,'Yield &amp; Quality'!V54&lt;'Dockage Schedule'!$AD$16,'Dockage Schedule'!$AN$15,'Yield &amp; Quality'!V54&lt;'Dockage Schedule'!$AD$17,'Dockage Schedule'!$AN$16,'Yield &amp; Quality'!V54&lt;'Dockage Schedule'!$AD$18,'Dockage Schedule'!$AN$17,'Yield &amp; Quality'!V54&lt;'Dockage Schedule'!$AD$19,'Dockage Schedule'!$AN$18,'Yield &amp; Quality'!V54&lt;'Dockage Schedule'!$AD$20,'Dockage Schedule'!$AN$19,'Yield &amp; Quality'!V54&lt;'Dockage Schedule'!$AD$21,'Dockage Schedule'!$AN$20,'Yield &amp; Quality'!V54&lt;'Dockage Schedule'!$AD$21,'Dockage Schedule'!$AN$22,'Yield &amp; Quality'!V54&lt;'Dockage Schedule'!$AD$22,'Dockage Schedule'!$AN$23,'Yield &amp; Quality'!V54&lt;'Dockage Schedule'!$AD$24,'Dockage Schedule'!$AN$24,'Yield &amp; Quality'!V54&lt;'Dockage Schedule'!$AD$25,'Dockage Schedule'!$AN$24,'Yield &amp; Quality'!V54&gt;='Dockage Schedule'!$AD$25,-500)-_xlfn.IFS('Yield &amp; Quality'!L54&lt;'Dockage Schedule'!$C$4,0,'Yield &amp; Quality'!L54&lt;'Dockage Schedule'!$C$5,'Dockage Schedule'!$M$4,'Yield &amp; Quality'!L54&lt;'Dockage Schedule'!$C$6,'Dockage Schedule'!$M$5,'Yield &amp; Quality'!L54&lt;'Dockage Schedule'!$C$6,'Dockage Schedule'!$M$7,'Yield &amp; Quality'!L54&lt;'Dockage Schedule'!$C$7,'Dockage Schedule'!$M$8,'Yield &amp; Quality'!L54&lt;'Dockage Schedule'!$C$8,'Dockage Schedule'!$M$9,'Yield &amp; Quality'!L54&lt;'Dockage Schedule'!$C$10,'Dockage Schedule'!$M$9,'Yield &amp; Quality'!L54&lt;'Dockage Schedule'!$C$10,'Dockage Schedule'!$M$11,'Yield &amp; Quality'!L54&lt;'Dockage Schedule'!$C$12,'Dockage Schedule'!$M$11,'Yield &amp; Quality'!L54&lt;'Dockage Schedule'!$C$13,'Dockage Schedule'!$M$12,'Yield &amp; Quality'!L54&lt;'Dockage Schedule'!$C$14,'Dockage Schedule'!$M$13,'Yield &amp; Quality'!L54&lt;'Dockage Schedule'!$C$15,'Dockage Schedule'!$M$14,'Yield &amp; Quality'!L54&lt;'Dockage Schedule'!$C$16,'Dockage Schedule'!$M$15,'Yield &amp; Quality'!L54&lt;'Dockage Schedule'!$C$17,'Dockage Schedule'!$M$16,'Yield &amp; Quality'!L54&lt;'Dockage Schedule'!$C$18,'Dockage Schedule'!$M$17,'Yield &amp; Quality'!L54&lt;'Dockage Schedule'!$C$19,'Dockage Schedule'!$M$18,'Yield &amp; Quality'!L54&lt;'Dockage Schedule'!$C$20,'Dockage Schedule'!$M$19,'Yield &amp; Quality'!L54&lt;'Dockage Schedule'!$C$21,'Dockage Schedule'!$M$20,'Yield &amp; Quality'!L54&lt;'Dockage Schedule'!$C$22,'Dockage Schedule'!$M$21,'Yield &amp; Quality'!L54&lt;'Dockage Schedule'!$C$23,'Dockage Schedule'!$M$22,'Yield &amp; Quality'!L54&lt;'Dockage Schedule'!$C$24,'Dockage Schedule'!$M$23,'Yield &amp; Quality'!L54&gt;='Dockage Schedule'!C60,'Dockage Schedule'!M60)</f>
        <v>-0.49</v>
      </c>
      <c r="M59" s="29" cm="1">
        <f t="array" ref="M59">_xlfn.IFS('Yield &amp; Quality'!R54&gt;='Dockage Schedule'!$P$4,'Dockage Schedule'!$AA$4,'Yield &amp; Quality'!R54&gt;='Dockage Schedule'!$P$5,'Dockage Schedule'!$AA$5,'Yield &amp; Quality'!R54&gt;='Dockage Schedule'!$P$6,'Dockage Schedule'!$AA$6,'Yield &amp; Quality'!R54&gt;='Dockage Schedule'!$P$7,'Dockage Schedule'!$AA$7,'Yield &amp; Quality'!R54&gt;='Dockage Schedule'!$P$8,'Dockage Schedule'!$AA$8,'Yield &amp; Quality'!R54&gt;='Dockage Schedule'!$P$9,'Dockage Schedule'!$AA$9,'Yield &amp; Quality'!R54&gt;='Dockage Schedule'!$P$10,'Dockage Schedule'!$AA$10,'Yield &amp; Quality'!R54&gt;='Dockage Schedule'!$P$11,'Dockage Schedule'!$AA$11,'Yield &amp; Quality'!R54&gt;='Dockage Schedule'!$P$12,'Dockage Schedule'!$AA$12,'Yield &amp; Quality'!R54&gt;='Dockage Schedule'!$P$13,'Dockage Schedule'!$AA$13,'Yield &amp; Quality'!R54&gt;='Dockage Schedule'!$P$14,'Dockage Schedule'!$AA$14,'Yield &amp; Quality'!R54&gt;='Dockage Schedule'!$P$15,'Dockage Schedule'!$AA$15,'Yield &amp; Quality'!R54&gt;='Dockage Schedule'!$P$16,'Dockage Schedule'!$AA$16,'Yield &amp; Quality'!R54&gt;='Dockage Schedule'!$P$17,'Dockage Schedule'!$AA$17,'Yield &amp; Quality'!R54&gt;='Dockage Schedule'!$P$18,'Dockage Schedule'!$AA$18,'Yield &amp; Quality'!R54&gt;='Dockage Schedule'!$P$19,'Dockage Schedule'!$AA$19,'Yield &amp; Quality'!R54&gt;='Dockage Schedule'!$P$20,'Dockage Schedule'!$AA$20,'Yield &amp; Quality'!R54&gt;='Dockage Schedule'!$P$21,'Dockage Schedule'!$AA$21,'Yield &amp; Quality'!R54&gt;='Dockage Schedule'!$P$22,'Dockage Schedule'!$AA$22,'Yield &amp; Quality'!R54&gt;='Dockage Schedule'!$P$23,'Dockage Schedule'!$AA$23,'Yield &amp; Quality'!R54&gt;='Dockage Schedule'!$P$24,'Dockage Schedule'!$AA$24,'Yield &amp; Quality'!R54&gt;='Dockage Schedule'!$P$25,'Dockage Schedule'!$AA$25,'Yield &amp; Quality'!R54&gt;='Dockage Schedule'!$P$26,'Dockage Schedule'!$AA$26,'Yield &amp; Quality'!R54&gt;='Dockage Schedule'!$P$27,'Dockage Schedule'!$AA$27,'Yield &amp; Quality'!R54&lt;'Dockage Schedule'!$P$27,'Dockage Schedule'!$AA$27)+_xlfn.IFS('Yield &amp; Quality'!W54&lt;'Dockage Schedule'!$AD$4,'Dockage Schedule'!$AN$3,'Yield &amp; Quality'!W54&lt;'Dockage Schedule'!$AD$5,'Dockage Schedule'!$AN$4,'Yield &amp; Quality'!W54&lt;'Dockage Schedule'!$AD$6,'Dockage Schedule'!$AN$5,'Yield &amp; Quality'!W54&lt;'Dockage Schedule'!$AD$7,'Dockage Schedule'!$AN$6,'Yield &amp; Quality'!W54&lt;'Dockage Schedule'!$AD$8,'Dockage Schedule'!$AN$7,'Yield &amp; Quality'!W54&lt;'Dockage Schedule'!$AD$9,'Dockage Schedule'!$AN$8,'Yield &amp; Quality'!W54&lt;'Dockage Schedule'!$AD$10,'Dockage Schedule'!$AN$9,'Yield &amp; Quality'!W54&lt;'Dockage Schedule'!$AD$11,'Dockage Schedule'!$AN$10,'Yield &amp; Quality'!W54&lt;'Dockage Schedule'!$AD$12,'Dockage Schedule'!$AN$11,'Yield &amp; Quality'!W54&lt;'Dockage Schedule'!$AD$13,'Dockage Schedule'!$AN$12,'Yield &amp; Quality'!W54&lt;'Dockage Schedule'!$AD$14,'Dockage Schedule'!$AN$13,'Yield &amp; Quality'!W54&lt;'Dockage Schedule'!$AD$15,'Dockage Schedule'!$AN$14,'Yield &amp; Quality'!W54&lt;'Dockage Schedule'!$AD$16,'Dockage Schedule'!$AN$15,'Yield &amp; Quality'!W54&lt;'Dockage Schedule'!$AD$17,'Dockage Schedule'!$AN$16,'Yield &amp; Quality'!W54&lt;'Dockage Schedule'!$AD$18,'Dockage Schedule'!$AN$17,'Yield &amp; Quality'!W54&lt;'Dockage Schedule'!$AD$19,'Dockage Schedule'!$AN$18,'Yield &amp; Quality'!W54&lt;'Dockage Schedule'!$AD$20,'Dockage Schedule'!$AN$19,'Yield &amp; Quality'!W54&lt;'Dockage Schedule'!$AD$21,'Dockage Schedule'!$AN$20,'Yield &amp; Quality'!W54&lt;'Dockage Schedule'!$AD$21,'Dockage Schedule'!$AN$22,'Yield &amp; Quality'!W54&lt;'Dockage Schedule'!$AD$22,'Dockage Schedule'!$AN$23,'Yield &amp; Quality'!W54&lt;'Dockage Schedule'!$AD$24,'Dockage Schedule'!$AN$24,'Yield &amp; Quality'!W54&lt;'Dockage Schedule'!$AD$25,'Dockage Schedule'!$AN$24,'Yield &amp; Quality'!W54&gt;='Dockage Schedule'!$AD$25,-500)-_xlfn.IFS('Yield &amp; Quality'!M54&lt;'Dockage Schedule'!$C$4,0,'Yield &amp; Quality'!M54&lt;'Dockage Schedule'!$C$5,'Dockage Schedule'!$M$4,'Yield &amp; Quality'!M54&lt;'Dockage Schedule'!$C$6,'Dockage Schedule'!$M$5,'Yield &amp; Quality'!M54&lt;'Dockage Schedule'!$C$6,'Dockage Schedule'!$M$7,'Yield &amp; Quality'!M54&lt;'Dockage Schedule'!$C$7,'Dockage Schedule'!$M$8,'Yield &amp; Quality'!M54&lt;'Dockage Schedule'!$C$8,'Dockage Schedule'!$M$9,'Yield &amp; Quality'!M54&lt;'Dockage Schedule'!$C$10,'Dockage Schedule'!$M$9,'Yield &amp; Quality'!M54&lt;'Dockage Schedule'!$C$10,'Dockage Schedule'!$M$11,'Yield &amp; Quality'!M54&lt;'Dockage Schedule'!$C$12,'Dockage Schedule'!$M$11,'Yield &amp; Quality'!M54&lt;'Dockage Schedule'!$C$13,'Dockage Schedule'!$M$12,'Yield &amp; Quality'!M54&lt;'Dockage Schedule'!$C$14,'Dockage Schedule'!$M$13,'Yield &amp; Quality'!M54&lt;'Dockage Schedule'!$C$15,'Dockage Schedule'!$M$14,'Yield &amp; Quality'!M54&lt;'Dockage Schedule'!$C$16,'Dockage Schedule'!$M$15,'Yield &amp; Quality'!M54&lt;'Dockage Schedule'!$C$17,'Dockage Schedule'!$M$16,'Yield &amp; Quality'!M54&lt;'Dockage Schedule'!$C$18,'Dockage Schedule'!$M$17,'Yield &amp; Quality'!M54&lt;'Dockage Schedule'!$C$19,'Dockage Schedule'!$M$18,'Yield &amp; Quality'!M54&lt;'Dockage Schedule'!$C$20,'Dockage Schedule'!$M$19,'Yield &amp; Quality'!M54&lt;'Dockage Schedule'!$C$21,'Dockage Schedule'!$M$20,'Yield &amp; Quality'!M54&lt;'Dockage Schedule'!$C$22,'Dockage Schedule'!$M$21,'Yield &amp; Quality'!M54&lt;'Dockage Schedule'!$C$23,'Dockage Schedule'!$M$22,'Yield &amp; Quality'!M54&lt;'Dockage Schedule'!$C$24,'Dockage Schedule'!$M$23,'Yield &amp; Quality'!M54&gt;='Dockage Schedule'!D60,'Dockage Schedule'!N60)</f>
        <v>-0.03</v>
      </c>
      <c r="N59" s="29" cm="1">
        <f t="array" ref="N59">_xlfn.IFS('Yield &amp; Quality'!S54&gt;='Dockage Schedule'!$P$4,'Dockage Schedule'!$AA$4,'Yield &amp; Quality'!S54&gt;='Dockage Schedule'!$P$5,'Dockage Schedule'!$AA$5,'Yield &amp; Quality'!S54&gt;='Dockage Schedule'!$P$6,'Dockage Schedule'!$AA$6,'Yield &amp; Quality'!S54&gt;='Dockage Schedule'!$P$7,'Dockage Schedule'!$AA$7,'Yield &amp; Quality'!S54&gt;='Dockage Schedule'!$P$8,'Dockage Schedule'!$AA$8,'Yield &amp; Quality'!S54&gt;='Dockage Schedule'!$P$9,'Dockage Schedule'!$AA$9,'Yield &amp; Quality'!S54&gt;='Dockage Schedule'!$P$10,'Dockage Schedule'!$AA$10,'Yield &amp; Quality'!S54&gt;='Dockage Schedule'!$P$11,'Dockage Schedule'!$AA$11,'Yield &amp; Quality'!S54&gt;='Dockage Schedule'!$P$12,'Dockage Schedule'!$AA$12,'Yield &amp; Quality'!S54&gt;='Dockage Schedule'!$P$13,'Dockage Schedule'!$AA$13,'Yield &amp; Quality'!S54&gt;='Dockage Schedule'!$P$14,'Dockage Schedule'!$AA$14,'Yield &amp; Quality'!S54&gt;='Dockage Schedule'!$P$15,'Dockage Schedule'!$AA$15,'Yield &amp; Quality'!S54&gt;='Dockage Schedule'!$P$16,'Dockage Schedule'!$AA$16,'Yield &amp; Quality'!S54&gt;='Dockage Schedule'!$P$17,'Dockage Schedule'!$AA$17,'Yield &amp; Quality'!S54&gt;='Dockage Schedule'!$P$18,'Dockage Schedule'!$AA$18,'Yield &amp; Quality'!S54&gt;='Dockage Schedule'!$P$19,'Dockage Schedule'!$AA$19,'Yield &amp; Quality'!S54&gt;='Dockage Schedule'!$P$20,'Dockage Schedule'!$AA$20,'Yield &amp; Quality'!S54&gt;='Dockage Schedule'!$P$21,'Dockage Schedule'!$AA$21,'Yield &amp; Quality'!S54&gt;='Dockage Schedule'!$P$22,'Dockage Schedule'!$AA$22,'Yield &amp; Quality'!S54&gt;='Dockage Schedule'!$P$23,'Dockage Schedule'!$AA$23,'Yield &amp; Quality'!S54&gt;='Dockage Schedule'!$P$24,'Dockage Schedule'!$AA$24,'Yield &amp; Quality'!S54&gt;='Dockage Schedule'!$P$25,'Dockage Schedule'!$AA$25,'Yield &amp; Quality'!S54&gt;='Dockage Schedule'!$P$26,'Dockage Schedule'!$AA$26,'Yield &amp; Quality'!S54&gt;='Dockage Schedule'!$P$27,'Dockage Schedule'!$AA$27,'Yield &amp; Quality'!S54&lt;'Dockage Schedule'!$P$27,'Dockage Schedule'!$AA$27)+_xlfn.IFS('Yield &amp; Quality'!X54&lt;'Dockage Schedule'!$AD$4,'Dockage Schedule'!$AN$3,'Yield &amp; Quality'!X54&lt;'Dockage Schedule'!$AD$5,'Dockage Schedule'!$AN$4,'Yield &amp; Quality'!X54&lt;'Dockage Schedule'!$AD$6,'Dockage Schedule'!$AN$5,'Yield &amp; Quality'!X54&lt;'Dockage Schedule'!$AD$7,'Dockage Schedule'!$AN$6,'Yield &amp; Quality'!X54&lt;'Dockage Schedule'!$AD$8,'Dockage Schedule'!$AN$7,'Yield &amp; Quality'!X54&lt;'Dockage Schedule'!$AD$9,'Dockage Schedule'!$AN$8,'Yield &amp; Quality'!X54&lt;'Dockage Schedule'!$AD$10,'Dockage Schedule'!$AN$9,'Yield &amp; Quality'!X54&lt;'Dockage Schedule'!$AD$11,'Dockage Schedule'!$AN$10,'Yield &amp; Quality'!X54&lt;'Dockage Schedule'!$AD$12,'Dockage Schedule'!$AN$11,'Yield &amp; Quality'!X54&lt;'Dockage Schedule'!$AD$13,'Dockage Schedule'!$AN$12,'Yield &amp; Quality'!X54&lt;'Dockage Schedule'!$AD$14,'Dockage Schedule'!$AN$13,'Yield &amp; Quality'!X54&lt;'Dockage Schedule'!$AD$15,'Dockage Schedule'!$AN$14,'Yield &amp; Quality'!X54&lt;'Dockage Schedule'!$AD$16,'Dockage Schedule'!$AN$15,'Yield &amp; Quality'!X54&lt;'Dockage Schedule'!$AD$17,'Dockage Schedule'!$AN$16,'Yield &amp; Quality'!X54&lt;'Dockage Schedule'!$AD$18,'Dockage Schedule'!$AN$17,'Yield &amp; Quality'!X54&lt;'Dockage Schedule'!$AD$19,'Dockage Schedule'!$AN$18,'Yield &amp; Quality'!X54&lt;'Dockage Schedule'!$AD$20,'Dockage Schedule'!$AN$19,'Yield &amp; Quality'!X54&lt;'Dockage Schedule'!$AD$21,'Dockage Schedule'!$AN$20,'Yield &amp; Quality'!X54&lt;'Dockage Schedule'!$AD$21,'Dockage Schedule'!$AN$22,'Yield &amp; Quality'!X54&lt;'Dockage Schedule'!$AD$22,'Dockage Schedule'!$AN$23,'Yield &amp; Quality'!X54&lt;'Dockage Schedule'!$AD$24,'Dockage Schedule'!$AN$24,'Yield &amp; Quality'!X54&lt;'Dockage Schedule'!$AD$25,'Dockage Schedule'!$AN$24,'Yield &amp; Quality'!X54&gt;='Dockage Schedule'!$AD$25,-500)-_xlfn.IFS('Yield &amp; Quality'!N54&lt;'Dockage Schedule'!$C$4,0,'Yield &amp; Quality'!N54&lt;'Dockage Schedule'!$C$5,'Dockage Schedule'!$M$4,'Yield &amp; Quality'!N54&lt;'Dockage Schedule'!$C$6,'Dockage Schedule'!$M$5,'Yield &amp; Quality'!N54&lt;'Dockage Schedule'!$C$6,'Dockage Schedule'!$M$7,'Yield &amp; Quality'!N54&lt;'Dockage Schedule'!$C$7,'Dockage Schedule'!$M$8,'Yield &amp; Quality'!N54&lt;'Dockage Schedule'!$C$8,'Dockage Schedule'!$M$9,'Yield &amp; Quality'!N54&lt;'Dockage Schedule'!$C$10,'Dockage Schedule'!$M$9,'Yield &amp; Quality'!N54&lt;'Dockage Schedule'!$C$10,'Dockage Schedule'!$M$11,'Yield &amp; Quality'!N54&lt;'Dockage Schedule'!$C$12,'Dockage Schedule'!$M$11,'Yield &amp; Quality'!N54&lt;'Dockage Schedule'!$C$13,'Dockage Schedule'!$M$12,'Yield &amp; Quality'!N54&lt;'Dockage Schedule'!$C$14,'Dockage Schedule'!$M$13,'Yield &amp; Quality'!N54&lt;'Dockage Schedule'!$C$15,'Dockage Schedule'!$M$14,'Yield &amp; Quality'!N54&lt;'Dockage Schedule'!$C$16,'Dockage Schedule'!$M$15,'Yield &amp; Quality'!N54&lt;'Dockage Schedule'!$C$17,'Dockage Schedule'!$M$16,'Yield &amp; Quality'!N54&lt;'Dockage Schedule'!$C$18,'Dockage Schedule'!$M$17,'Yield &amp; Quality'!N54&lt;'Dockage Schedule'!$C$19,'Dockage Schedule'!$M$18,'Yield &amp; Quality'!N54&lt;'Dockage Schedule'!$C$20,'Dockage Schedule'!$M$19,'Yield &amp; Quality'!N54&lt;'Dockage Schedule'!$C$21,'Dockage Schedule'!$M$20,'Yield &amp; Quality'!N54&lt;'Dockage Schedule'!$C$22,'Dockage Schedule'!$M$21,'Yield &amp; Quality'!N54&lt;'Dockage Schedule'!$C$23,'Dockage Schedule'!$M$22,'Yield &amp; Quality'!N54&lt;'Dockage Schedule'!$C$24,'Dockage Schedule'!$M$23,'Yield &amp; Quality'!N54&gt;='Dockage Schedule'!E60,'Dockage Schedule'!O60)</f>
        <v>-0.09</v>
      </c>
      <c r="O59" s="68" cm="1">
        <f t="array" ref="O59">_xlfn.IFS('Yield &amp; Quality'!T54&gt;='Dockage Schedule'!$P$4,'Dockage Schedule'!$AA$4,'Yield &amp; Quality'!T54&gt;='Dockage Schedule'!$P$5,'Dockage Schedule'!$AA$5,'Yield &amp; Quality'!T54&gt;='Dockage Schedule'!$P$6,'Dockage Schedule'!$AA$6,'Yield &amp; Quality'!T54&gt;='Dockage Schedule'!$P$7,'Dockage Schedule'!$AA$7,'Yield &amp; Quality'!T54&gt;='Dockage Schedule'!$P$8,'Dockage Schedule'!$AA$8,'Yield &amp; Quality'!T54&gt;='Dockage Schedule'!$P$9,'Dockage Schedule'!$AA$9,'Yield &amp; Quality'!T54&gt;='Dockage Schedule'!$P$10,'Dockage Schedule'!$AA$10,'Yield &amp; Quality'!T54&gt;='Dockage Schedule'!$P$11,'Dockage Schedule'!$AA$11,'Yield &amp; Quality'!T54&gt;='Dockage Schedule'!$P$12,'Dockage Schedule'!$AA$12,'Yield &amp; Quality'!T54&gt;='Dockage Schedule'!$P$13,'Dockage Schedule'!$AA$13,'Yield &amp; Quality'!T54&gt;='Dockage Schedule'!$P$14,'Dockage Schedule'!$AA$14,'Yield &amp; Quality'!T54&gt;='Dockage Schedule'!$P$15,'Dockage Schedule'!$AA$15,'Yield &amp; Quality'!T54&gt;='Dockage Schedule'!$P$16,'Dockage Schedule'!$AA$16,'Yield &amp; Quality'!T54&gt;='Dockage Schedule'!$P$17,'Dockage Schedule'!$AA$17,'Yield &amp; Quality'!T54&gt;='Dockage Schedule'!$P$18,'Dockage Schedule'!$AA$18,'Yield &amp; Quality'!T54&gt;='Dockage Schedule'!$P$19,'Dockage Schedule'!$AA$19,'Yield &amp; Quality'!T54&gt;='Dockage Schedule'!$P$20,'Dockage Schedule'!$AA$20,'Yield &amp; Quality'!T54&gt;='Dockage Schedule'!$P$21,'Dockage Schedule'!$AA$21,'Yield &amp; Quality'!T54&gt;='Dockage Schedule'!$P$22,'Dockage Schedule'!$AA$22,'Yield &amp; Quality'!T54&gt;='Dockage Schedule'!$P$23,'Dockage Schedule'!$AA$23,'Yield &amp; Quality'!T54&gt;='Dockage Schedule'!$P$24,'Dockage Schedule'!$AA$24,'Yield &amp; Quality'!T54&gt;='Dockage Schedule'!$P$25,'Dockage Schedule'!$AA$25,'Yield &amp; Quality'!T54&gt;='Dockage Schedule'!$P$26,'Dockage Schedule'!$AA$26,'Yield &amp; Quality'!T54&gt;='Dockage Schedule'!$P$27,'Dockage Schedule'!$AA$27,'Yield &amp; Quality'!T54&lt;'Dockage Schedule'!$P$27,'Dockage Schedule'!$AA$27)+_xlfn.IFS('Yield &amp; Quality'!Y54&lt;'Dockage Schedule'!$AD$4,'Dockage Schedule'!$AN$3,'Yield &amp; Quality'!Y54&lt;'Dockage Schedule'!$AD$5,'Dockage Schedule'!$AN$4,'Yield &amp; Quality'!Y54&lt;'Dockage Schedule'!$AD$6,'Dockage Schedule'!$AN$5,'Yield &amp; Quality'!Y54&lt;'Dockage Schedule'!$AD$7,'Dockage Schedule'!$AN$6,'Yield &amp; Quality'!Y54&lt;'Dockage Schedule'!$AD$8,'Dockage Schedule'!$AN$7,'Yield &amp; Quality'!Y54&lt;'Dockage Schedule'!$AD$9,'Dockage Schedule'!$AN$8,'Yield &amp; Quality'!Y54&lt;'Dockage Schedule'!$AD$10,'Dockage Schedule'!$AN$9,'Yield &amp; Quality'!Y54&lt;'Dockage Schedule'!$AD$11,'Dockage Schedule'!$AN$10,'Yield &amp; Quality'!Y54&lt;'Dockage Schedule'!$AD$12,'Dockage Schedule'!$AN$11,'Yield &amp; Quality'!Y54&lt;'Dockage Schedule'!$AD$13,'Dockage Schedule'!$AN$12,'Yield &amp; Quality'!Y54&lt;'Dockage Schedule'!$AD$14,'Dockage Schedule'!$AN$13,'Yield &amp; Quality'!Y54&lt;'Dockage Schedule'!$AD$15,'Dockage Schedule'!$AN$14,'Yield &amp; Quality'!Y54&lt;'Dockage Schedule'!$AD$16,'Dockage Schedule'!$AN$15,'Yield &amp; Quality'!Y54&lt;'Dockage Schedule'!$AD$17,'Dockage Schedule'!$AN$16,'Yield &amp; Quality'!Y54&lt;'Dockage Schedule'!$AD$18,'Dockage Schedule'!$AN$17,'Yield &amp; Quality'!Y54&lt;'Dockage Schedule'!$AD$19,'Dockage Schedule'!$AN$18,'Yield &amp; Quality'!Y54&lt;'Dockage Schedule'!$AD$20,'Dockage Schedule'!$AN$19,'Yield &amp; Quality'!Y54&lt;'Dockage Schedule'!$AD$21,'Dockage Schedule'!$AN$20,'Yield &amp; Quality'!Y54&lt;'Dockage Schedule'!$AD$21,'Dockage Schedule'!$AN$22,'Yield &amp; Quality'!Y54&lt;'Dockage Schedule'!$AD$22,'Dockage Schedule'!$AN$23,'Yield &amp; Quality'!Y54&lt;'Dockage Schedule'!$AD$24,'Dockage Schedule'!$AN$24,'Yield &amp; Quality'!Y54&lt;'Dockage Schedule'!$AD$25,'Dockage Schedule'!$AN$24,'Yield &amp; Quality'!Y54&gt;='Dockage Schedule'!$AD$25,-500)-_xlfn.IFS('Yield &amp; Quality'!O54&lt;'Dockage Schedule'!$C$4,0,'Yield &amp; Quality'!O54&lt;'Dockage Schedule'!$C$5,'Dockage Schedule'!$M$4,'Yield &amp; Quality'!O54&lt;'Dockage Schedule'!$C$6,'Dockage Schedule'!$M$5,'Yield &amp; Quality'!O54&lt;'Dockage Schedule'!$C$6,'Dockage Schedule'!$M$7,'Yield &amp; Quality'!O54&lt;'Dockage Schedule'!$C$7,'Dockage Schedule'!$M$8,'Yield &amp; Quality'!O54&lt;'Dockage Schedule'!$C$8,'Dockage Schedule'!$M$9,'Yield &amp; Quality'!O54&lt;'Dockage Schedule'!$C$10,'Dockage Schedule'!$M$9,'Yield &amp; Quality'!O54&lt;'Dockage Schedule'!$C$10,'Dockage Schedule'!$M$11,'Yield &amp; Quality'!O54&lt;'Dockage Schedule'!$C$12,'Dockage Schedule'!$M$11,'Yield &amp; Quality'!O54&lt;'Dockage Schedule'!$C$13,'Dockage Schedule'!$M$12,'Yield &amp; Quality'!O54&lt;'Dockage Schedule'!$C$14,'Dockage Schedule'!$M$13,'Yield &amp; Quality'!O54&lt;'Dockage Schedule'!$C$15,'Dockage Schedule'!$M$14,'Yield &amp; Quality'!O54&lt;'Dockage Schedule'!$C$16,'Dockage Schedule'!$M$15,'Yield &amp; Quality'!O54&lt;'Dockage Schedule'!$C$17,'Dockage Schedule'!$M$16,'Yield &amp; Quality'!O54&lt;'Dockage Schedule'!$C$18,'Dockage Schedule'!$M$17,'Yield &amp; Quality'!O54&lt;'Dockage Schedule'!$C$19,'Dockage Schedule'!$M$18,'Yield &amp; Quality'!O54&lt;'Dockage Schedule'!$C$20,'Dockage Schedule'!$M$19,'Yield &amp; Quality'!O54&lt;'Dockage Schedule'!$C$21,'Dockage Schedule'!$M$20,'Yield &amp; Quality'!O54&lt;'Dockage Schedule'!$C$22,'Dockage Schedule'!$M$21,'Yield &amp; Quality'!O54&lt;'Dockage Schedule'!$C$23,'Dockage Schedule'!$M$22,'Yield &amp; Quality'!O54&lt;'Dockage Schedule'!$C$24,'Dockage Schedule'!$M$23,'Yield &amp; Quality'!O54&gt;='Dockage Schedule'!F60,'Dockage Schedule'!P60)</f>
        <v>-0.14000000000000001</v>
      </c>
      <c r="Q59" s="66">
        <f>(('Yield &amp; Quality'!G54*((100-'Partial Returns'!G59)/100))*($C$3+L59))+($C$4*'Yield &amp; Quality'!AA54)</f>
        <v>807.89695008011483</v>
      </c>
      <c r="R59" s="7">
        <f>(('Yield &amp; Quality'!H54*((100-'Partial Returns'!H59)/100))*($C$3+M59))+($C$4*'Yield &amp; Quality'!AB54)</f>
        <v>620.30482019374836</v>
      </c>
      <c r="S59" s="7">
        <f>(('Yield &amp; Quality'!I54*((100-'Partial Returns'!I59)/100))*($C$3+N59))+($C$4*'Yield &amp; Quality'!AC54)</f>
        <v>1094.5510131794699</v>
      </c>
      <c r="T59" s="8">
        <f>(('Yield &amp; Quality'!J54*((100-'Partial Returns'!J59)/100))*($C$3+O59))+($C$4*'Yield &amp; Quality'!AD54)</f>
        <v>911.65066575079697</v>
      </c>
      <c r="U59" s="5"/>
      <c r="V59" s="66" cm="1">
        <f t="array" ref="V59">_xlfn.IFS('Yield &amp; Quality'!B54='Treatment Costs'!$A$3,'Treatment Costs'!$K$3,'Yield &amp; Quality'!B54='Treatment Costs'!$A$4,'Treatment Costs'!$K$4,'Yield &amp; Quality'!B54='Treatment Costs'!$A$5,'Treatment Costs'!$K$5,'Yield &amp; Quality'!B54='Treatment Costs'!$A$6,'Treatment Costs'!$K$6,'Yield &amp; Quality'!B54='Treatment Costs'!$A$7,'Treatment Costs'!$K$7,'Yield &amp; Quality'!B54='Treatment Costs'!$A$8,'Treatment Costs'!$K$8,'Yield &amp; Quality'!B54='Treatment Costs'!$A$9,'Treatment Costs'!$K$9,'Yield &amp; Quality'!B54='Treatment Costs'!$A$10,'Treatment Costs'!$K$10,'Yield &amp; Quality'!B54='Treatment Costs'!$A$11,'Treatment Costs'!$K$11,'Yield &amp; Quality'!B54='Treatment Costs'!$A$12,'Treatment Costs'!$K$12,'Yield &amp; Quality'!B54='Treatment Costs'!$A$13,'Treatment Costs'!$K$13,'Yield &amp; Quality'!B54='Treatment Costs'!$A$14,'Treatment Costs'!$K$14,'Yield &amp; Quality'!B54='Treatment Costs'!$A$15,'Treatment Costs'!$K$15,'Yield &amp; Quality'!B54='Treatment Costs'!$A$16,'Treatment Costs'!$K$16)</f>
        <v>102.18660714285714</v>
      </c>
      <c r="W59" s="7" cm="1">
        <f t="array" ref="W59">_xlfn.IFS('Yield &amp; Quality'!C54='Treatment Costs'!$A$3,'Treatment Costs'!$W$3,'Yield &amp; Quality'!C54='Treatment Costs'!$A$4,'Treatment Costs'!$W$4,'Yield &amp; Quality'!C54='Treatment Costs'!$A$5,'Treatment Costs'!$W$5,'Yield &amp; Quality'!C54='Treatment Costs'!$A$6,'Treatment Costs'!$W$6,'Yield &amp; Quality'!C54='Treatment Costs'!$A$7,'Treatment Costs'!$W$7,'Yield &amp; Quality'!C54='Treatment Costs'!$A$8,'Treatment Costs'!$W$8,'Yield &amp; Quality'!C54='Treatment Costs'!$A$9,'Treatment Costs'!$W$9,'Yield &amp; Quality'!C54='Treatment Costs'!$A$10,'Treatment Costs'!$W$10,'Yield &amp; Quality'!C54='Treatment Costs'!$A$11,'Treatment Costs'!$W$11,'Yield &amp; Quality'!C54='Treatment Costs'!$A$12,'Treatment Costs'!$W$12,'Yield &amp; Quality'!C54='Treatment Costs'!$A$13,'Treatment Costs'!$W$13,'Yield &amp; Quality'!C54='Treatment Costs'!$A$14,'Treatment Costs'!$W$14,'Yield &amp; Quality'!C54='Treatment Costs'!$A$15,'Treatment Costs'!$W$15,'Yield &amp; Quality'!C54='Treatment Costs'!$A$16,'Treatment Costs'!$W$16)</f>
        <v>167.54642857142858</v>
      </c>
      <c r="X59" s="7" cm="1">
        <f t="array" ref="X59">_xlfn.IFS('Yield &amp; Quality'!D54='Treatment Costs'!$A$3,'Treatment Costs'!$K$3,'Yield &amp; Quality'!D54='Treatment Costs'!$A$4,'Treatment Costs'!$K$4,'Yield &amp; Quality'!D54='Treatment Costs'!$A$5,'Treatment Costs'!$K$5,'Yield &amp; Quality'!D54='Treatment Costs'!$A$6,'Treatment Costs'!$K$6,'Yield &amp; Quality'!D54='Treatment Costs'!$A$7,'Treatment Costs'!$K$7,'Yield &amp; Quality'!D54='Treatment Costs'!$A$8,'Treatment Costs'!$K$8,'Yield &amp; Quality'!D54='Treatment Costs'!$A$9,'Treatment Costs'!$K$9,'Yield &amp; Quality'!D54='Treatment Costs'!$A$10,'Treatment Costs'!$K$10,'Yield &amp; Quality'!D54='Treatment Costs'!$A$11,'Treatment Costs'!$K$11,'Yield &amp; Quality'!D54='Treatment Costs'!$A$12,'Treatment Costs'!$K$12,'Yield &amp; Quality'!D54='Treatment Costs'!$A$13,'Treatment Costs'!$K$13,'Yield &amp; Quality'!D54='Treatment Costs'!$A$14,'Treatment Costs'!$K$14,'Yield &amp; Quality'!D54='Treatment Costs'!$A$15,'Treatment Costs'!$K$15,'Yield &amp; Quality'!D54='Treatment Costs'!$A$16,'Treatment Costs'!$K$16)</f>
        <v>166.57767857142858</v>
      </c>
      <c r="Y59" s="8" cm="1">
        <f t="array" ref="Y59">_xlfn.IFS('Yield &amp; Quality'!E54='Treatment Costs'!$A$3,'Treatment Costs'!$W$3,'Yield &amp; Quality'!E54='Treatment Costs'!$A$4,'Treatment Costs'!$W$4,'Yield &amp; Quality'!E54='Treatment Costs'!$A$5,'Treatment Costs'!$W$5,'Yield &amp; Quality'!E54='Treatment Costs'!$A$6,'Treatment Costs'!$W$6,'Yield &amp; Quality'!E54='Treatment Costs'!$A$7,'Treatment Costs'!$W$7,'Yield &amp; Quality'!E54='Treatment Costs'!$A$8,'Treatment Costs'!$W$8,'Yield &amp; Quality'!E54='Treatment Costs'!$A$9,'Treatment Costs'!$W$9,'Yield &amp; Quality'!E54='Treatment Costs'!$A$10,'Treatment Costs'!$W$10,'Yield &amp; Quality'!E54='Treatment Costs'!$A$11,'Treatment Costs'!$W$11,'Yield &amp; Quality'!E54='Treatment Costs'!$A$12,'Treatment Costs'!$W$12,'Yield &amp; Quality'!E54='Treatment Costs'!$A$13,'Treatment Costs'!$W$13,'Yield &amp; Quality'!E54='Treatment Costs'!$A$14,'Treatment Costs'!$W$14,'Yield &amp; Quality'!E54='Treatment Costs'!$A$15,'Treatment Costs'!$W$15,'Yield &amp; Quality'!E54='Treatment Costs'!$A$16,'Treatment Costs'!$W$16)</f>
        <v>93.621428571428567</v>
      </c>
      <c r="AA59" s="66">
        <f>(('Yield &amp; Quality'!G54*((100-'Partial Returns'!G59)/100))*($C$3+L59))+($C$4*'Yield &amp; Quality'!AA54)-V59</f>
        <v>705.71034293725768</v>
      </c>
      <c r="AB59" s="7">
        <f>(('Yield &amp; Quality'!H54*((100-'Partial Returns'!H59)/100))*($C$3+M59))+($C$4*'Yield &amp; Quality'!AB54)-W59</f>
        <v>452.75839162231978</v>
      </c>
      <c r="AC59" s="7">
        <f>(('Yield &amp; Quality'!I54*((100-'Partial Returns'!I59)/100))*($C$3+N59))+($C$4*'Yield &amp; Quality'!AC54)-X59</f>
        <v>927.97333460804134</v>
      </c>
      <c r="AD59" s="8">
        <f>(('Yield &amp; Quality'!J54*((100-'Partial Returns'!J59)/100))*($C$3+O59))+($C$4*'Yield &amp; Quality'!AD54)-Y59</f>
        <v>818.02923717936847</v>
      </c>
    </row>
    <row r="60" spans="1:30" x14ac:dyDescent="0.25">
      <c r="A60">
        <v>8.3000000000000007</v>
      </c>
      <c r="B60" s="66">
        <f>($C$3*'Yield &amp; Quality'!G55)+($C$4*'Yield &amp; Quality'!AA55)</f>
        <v>747.23821787493762</v>
      </c>
      <c r="C60" s="7">
        <f>($C$3*'Yield &amp; Quality'!H55)+($C$4*'Yield &amp; Quality'!AB55)</f>
        <v>585.35161393630699</v>
      </c>
      <c r="D60" s="7">
        <f>($C$3*'Yield &amp; Quality'!I55)+($C$4*'Yield &amp; Quality'!AC55)</f>
        <v>1108.5722596495032</v>
      </c>
      <c r="E60" s="8">
        <f>($C$3*'Yield &amp; Quality'!J55)+($C$4*'Yield &amp; Quality'!AD55)</f>
        <v>845.30669322822951</v>
      </c>
      <c r="G60" s="61" cm="1">
        <f t="array" ref="G60">_xlfn.IFS('Yield &amp; Quality'!L55&lt;'Dockage Schedule'!$C$29,0,'Yield &amp; Quality'!L55&lt;'Dockage Schedule'!$C$30,'Dockage Schedule'!$M$29,'Yield &amp; Quality'!L55&lt;'Dockage Schedule'!$C$31,'Dockage Schedule'!$M$30,'Yield &amp; Quality'!L55&lt;'Dockage Schedule'!$C$32,'Dockage Schedule'!$M$31,'Yield &amp; Quality'!L55&lt;'Dockage Schedule'!$C$33,'Dockage Schedule'!$M$32,'Yield &amp; Quality'!L55&lt;'Dockage Schedule'!$C$34,'Dockage Schedule'!$M$33,'Yield &amp; Quality'!L55&lt;'Dockage Schedule'!$C$35,'Dockage Schedule'!$M$34,'Yield &amp; Quality'!L55&lt;'Dockage Schedule'!$C$36,'Dockage Schedule'!$M$35,'Yield &amp; Quality'!L55&lt;'Dockage Schedule'!$C$37,'Dockage Schedule'!$M$36,'Yield &amp; Quality'!L55&lt;'Dockage Schedule'!$C$38,'Dockage Schedule'!$M$37,'Yield &amp; Quality'!L55&lt;'Dockage Schedule'!$C$39,'Dockage Schedule'!$M$38,'Yield &amp; Quality'!L55&lt;'Dockage Schedule'!$C$40,'Dockage Schedule'!$M$39,'Yield &amp; Quality'!L55&lt;'Dockage Schedule'!$C$41,'Dockage Schedule'!$M$40,'Yield &amp; Quality'!L55&lt;'Dockage Schedule'!$C$42,'Dockage Schedule'!$M$41,'Yield &amp; Quality'!L55&lt;'Dockage Schedule'!$C$43,'Dockage Schedule'!$M$42,'Yield &amp; Quality'!L55&lt;'Dockage Schedule'!$C$44,'Dockage Schedule'!$M$43,'Yield &amp; Quality'!L55&lt;'Dockage Schedule'!$C$45,'Dockage Schedule'!$M$44,'Yield &amp; Quality'!L55&lt;'Dockage Schedule'!$C$46,'Dockage Schedule'!$M$45,'Yield &amp; Quality'!L55&lt;'Dockage Schedule'!$C$47,'Dockage Schedule'!$M$46,'Yield &amp; Quality'!L55&lt;'Dockage Schedule'!$C$48,'Dockage Schedule'!$M$47,'Yield &amp; Quality'!L55&lt;'Dockage Schedule'!$C$49,'Dockage Schedule'!M85,'Yield &amp; Quality'!L55&gt;='Dockage Schedule'!$C$49,'Dockage Schedule'!$M$49)</f>
        <v>0</v>
      </c>
      <c r="H60" cm="1">
        <f t="array" ref="H60">_xlfn.IFS('Yield &amp; Quality'!M55&lt;'Dockage Schedule'!$C$29,0,'Yield &amp; Quality'!M55&lt;'Dockage Schedule'!$C$30,'Dockage Schedule'!$M$29,'Yield &amp; Quality'!M55&lt;'Dockage Schedule'!$C$31,'Dockage Schedule'!$M$30,'Yield &amp; Quality'!M55&lt;'Dockage Schedule'!$C$32,'Dockage Schedule'!$M$31,'Yield &amp; Quality'!M55&lt;'Dockage Schedule'!$C$33,'Dockage Schedule'!$M$32,'Yield &amp; Quality'!M55&lt;'Dockage Schedule'!$C$34,'Dockage Schedule'!$M$33,'Yield &amp; Quality'!M55&lt;'Dockage Schedule'!$C$35,'Dockage Schedule'!$M$34,'Yield &amp; Quality'!M55&lt;'Dockage Schedule'!$C$36,'Dockage Schedule'!$M$35,'Yield &amp; Quality'!M55&lt;'Dockage Schedule'!$C$37,'Dockage Schedule'!$M$36,'Yield &amp; Quality'!M55&lt;'Dockage Schedule'!$C$38,'Dockage Schedule'!$M$37,'Yield &amp; Quality'!M55&lt;'Dockage Schedule'!$C$39,'Dockage Schedule'!$M$38,'Yield &amp; Quality'!M55&lt;'Dockage Schedule'!$C$40,'Dockage Schedule'!$M$39,'Yield &amp; Quality'!M55&lt;'Dockage Schedule'!$C$41,'Dockage Schedule'!$M$40,'Yield &amp; Quality'!M55&lt;'Dockage Schedule'!$C$42,'Dockage Schedule'!$M$41,'Yield &amp; Quality'!M55&lt;'Dockage Schedule'!$C$43,'Dockage Schedule'!$M$42,'Yield &amp; Quality'!M55&lt;'Dockage Schedule'!$C$44,'Dockage Schedule'!$M$43,'Yield &amp; Quality'!M55&lt;'Dockage Schedule'!$C$45,'Dockage Schedule'!$M$44,'Yield &amp; Quality'!M55&lt;'Dockage Schedule'!$C$46,'Dockage Schedule'!$M$45,'Yield &amp; Quality'!M55&lt;'Dockage Schedule'!$C$47,'Dockage Schedule'!$M$46,'Yield &amp; Quality'!M55&lt;'Dockage Schedule'!$C$48,'Dockage Schedule'!$M$47,'Yield &amp; Quality'!M55&lt;'Dockage Schedule'!$C$49,'Dockage Schedule'!N85,'Yield &amp; Quality'!M55&gt;='Dockage Schedule'!$C$49,'Dockage Schedule'!$M$49)</f>
        <v>0</v>
      </c>
      <c r="I60" cm="1">
        <f t="array" ref="I60">_xlfn.IFS('Yield &amp; Quality'!N55&lt;'Dockage Schedule'!$C$29,0,'Yield &amp; Quality'!N55&lt;'Dockage Schedule'!$C$30,'Dockage Schedule'!$M$29,'Yield &amp; Quality'!N55&lt;'Dockage Schedule'!$C$31,'Dockage Schedule'!$M$30,'Yield &amp; Quality'!N55&lt;'Dockage Schedule'!$C$32,'Dockage Schedule'!$M$31,'Yield &amp; Quality'!N55&lt;'Dockage Schedule'!$C$33,'Dockage Schedule'!$M$32,'Yield &amp; Quality'!N55&lt;'Dockage Schedule'!$C$34,'Dockage Schedule'!$M$33,'Yield &amp; Quality'!N55&lt;'Dockage Schedule'!$C$35,'Dockage Schedule'!$M$34,'Yield &amp; Quality'!N55&lt;'Dockage Schedule'!$C$36,'Dockage Schedule'!$M$35,'Yield &amp; Quality'!N55&lt;'Dockage Schedule'!$C$37,'Dockage Schedule'!$M$36,'Yield &amp; Quality'!N55&lt;'Dockage Schedule'!$C$38,'Dockage Schedule'!$M$37,'Yield &amp; Quality'!N55&lt;'Dockage Schedule'!$C$39,'Dockage Schedule'!$M$38,'Yield &amp; Quality'!N55&lt;'Dockage Schedule'!$C$40,'Dockage Schedule'!$M$39,'Yield &amp; Quality'!N55&lt;'Dockage Schedule'!$C$41,'Dockage Schedule'!$M$40,'Yield &amp; Quality'!N55&lt;'Dockage Schedule'!$C$42,'Dockage Schedule'!$M$41,'Yield &amp; Quality'!N55&lt;'Dockage Schedule'!$C$43,'Dockage Schedule'!$M$42,'Yield &amp; Quality'!N55&lt;'Dockage Schedule'!$C$44,'Dockage Schedule'!$M$43,'Yield &amp; Quality'!N55&lt;'Dockage Schedule'!$C$45,'Dockage Schedule'!$M$44,'Yield &amp; Quality'!N55&lt;'Dockage Schedule'!$C$46,'Dockage Schedule'!$M$45,'Yield &amp; Quality'!N55&lt;'Dockage Schedule'!$C$47,'Dockage Schedule'!$M$46,'Yield &amp; Quality'!N55&lt;'Dockage Schedule'!$C$48,'Dockage Schedule'!$M$47,'Yield &amp; Quality'!N55&lt;'Dockage Schedule'!$C$49,'Dockage Schedule'!O85,'Yield &amp; Quality'!N55&gt;='Dockage Schedule'!$C$49,'Dockage Schedule'!$M$49)</f>
        <v>0</v>
      </c>
      <c r="J60" s="62" cm="1">
        <f t="array" ref="J60">_xlfn.IFS('Yield &amp; Quality'!O55&lt;'Dockage Schedule'!$C$29,0,'Yield &amp; Quality'!O55&lt;'Dockage Schedule'!$C$30,'Dockage Schedule'!$M$29,'Yield &amp; Quality'!O55&lt;'Dockage Schedule'!$C$31,'Dockage Schedule'!$M$30,'Yield &amp; Quality'!O55&lt;'Dockage Schedule'!$C$32,'Dockage Schedule'!$M$31,'Yield &amp; Quality'!O55&lt;'Dockage Schedule'!$C$33,'Dockage Schedule'!$M$32,'Yield &amp; Quality'!O55&lt;'Dockage Schedule'!$C$34,'Dockage Schedule'!$M$33,'Yield &amp; Quality'!O55&lt;'Dockage Schedule'!$C$35,'Dockage Schedule'!$M$34,'Yield &amp; Quality'!O55&lt;'Dockage Schedule'!$C$36,'Dockage Schedule'!$M$35,'Yield &amp; Quality'!O55&lt;'Dockage Schedule'!$C$37,'Dockage Schedule'!$M$36,'Yield &amp; Quality'!O55&lt;'Dockage Schedule'!$C$38,'Dockage Schedule'!$M$37,'Yield &amp; Quality'!O55&lt;'Dockage Schedule'!$C$39,'Dockage Schedule'!$M$38,'Yield &amp; Quality'!O55&lt;'Dockage Schedule'!$C$40,'Dockage Schedule'!$M$39,'Yield &amp; Quality'!O55&lt;'Dockage Schedule'!$C$41,'Dockage Schedule'!$M$40,'Yield &amp; Quality'!O55&lt;'Dockage Schedule'!$C$42,'Dockage Schedule'!$M$41,'Yield &amp; Quality'!O55&lt;'Dockage Schedule'!$C$43,'Dockage Schedule'!$M$42,'Yield &amp; Quality'!O55&lt;'Dockage Schedule'!$C$44,'Dockage Schedule'!$M$43,'Yield &amp; Quality'!O55&lt;'Dockage Schedule'!$C$45,'Dockage Schedule'!$M$44,'Yield &amp; Quality'!O55&lt;'Dockage Schedule'!$C$46,'Dockage Schedule'!$M$45,'Yield &amp; Quality'!O55&lt;'Dockage Schedule'!$C$47,'Dockage Schedule'!$M$46,'Yield &amp; Quality'!O55&lt;'Dockage Schedule'!$C$48,'Dockage Schedule'!$M$47,'Yield &amp; Quality'!O55&lt;'Dockage Schedule'!$C$49,'Dockage Schedule'!P85,'Yield &amp; Quality'!O55&gt;='Dockage Schedule'!$C$49,'Dockage Schedule'!$M$49)</f>
        <v>0</v>
      </c>
      <c r="L60" s="67" cm="1">
        <f t="array" ref="L60">_xlfn.IFS('Yield &amp; Quality'!Q55&gt;='Dockage Schedule'!$P$4,'Dockage Schedule'!$AA$4,'Yield &amp; Quality'!Q55&gt;='Dockage Schedule'!$P$5,'Dockage Schedule'!$AA$5,'Yield &amp; Quality'!Q55&gt;='Dockage Schedule'!$P$6,'Dockage Schedule'!$AA$6,'Yield &amp; Quality'!Q55&gt;='Dockage Schedule'!$P$7,'Dockage Schedule'!$AA$7,'Yield &amp; Quality'!Q55&gt;='Dockage Schedule'!$P$8,'Dockage Schedule'!$AA$8,'Yield &amp; Quality'!Q55&gt;='Dockage Schedule'!$P$9,'Dockage Schedule'!$AA$9,'Yield &amp; Quality'!Q55&gt;='Dockage Schedule'!$P$10,'Dockage Schedule'!$AA$10,'Yield &amp; Quality'!Q55&gt;='Dockage Schedule'!$P$11,'Dockage Schedule'!$AA$11,'Yield &amp; Quality'!Q55&gt;='Dockage Schedule'!$P$12,'Dockage Schedule'!$AA$12,'Yield &amp; Quality'!Q55&gt;='Dockage Schedule'!$P$13,'Dockage Schedule'!$AA$13,'Yield &amp; Quality'!Q55&gt;='Dockage Schedule'!$P$14,'Dockage Schedule'!$AA$14,'Yield &amp; Quality'!Q55&gt;='Dockage Schedule'!$P$15,'Dockage Schedule'!$AA$15,'Yield &amp; Quality'!Q55&gt;='Dockage Schedule'!$P$16,'Dockage Schedule'!$AA$16,'Yield &amp; Quality'!Q55&gt;='Dockage Schedule'!$P$17,'Dockage Schedule'!$AA$17,'Yield &amp; Quality'!Q55&gt;='Dockage Schedule'!$P$18,'Dockage Schedule'!$AA$18,'Yield &amp; Quality'!Q55&gt;='Dockage Schedule'!$P$19,'Dockage Schedule'!$AA$19,'Yield &amp; Quality'!Q55&gt;='Dockage Schedule'!$P$20,'Dockage Schedule'!$AA$20,'Yield &amp; Quality'!Q55&gt;='Dockage Schedule'!$P$21,'Dockage Schedule'!$AA$21,'Yield &amp; Quality'!Q55&gt;='Dockage Schedule'!$P$22,'Dockage Schedule'!$AA$22,'Yield &amp; Quality'!Q55&gt;='Dockage Schedule'!$P$23,'Dockage Schedule'!$AA$23,'Yield &amp; Quality'!Q55&gt;='Dockage Schedule'!$P$24,'Dockage Schedule'!$AA$24,'Yield &amp; Quality'!Q55&gt;='Dockage Schedule'!$P$25,'Dockage Schedule'!$AA$25,'Yield &amp; Quality'!Q55&gt;='Dockage Schedule'!$P$26,'Dockage Schedule'!$AA$26,'Yield &amp; Quality'!Q55&gt;='Dockage Schedule'!$P$27,'Dockage Schedule'!$AA$27,'Yield &amp; Quality'!Q55&lt;'Dockage Schedule'!$P$27,'Dockage Schedule'!$AA$27)+_xlfn.IFS('Yield &amp; Quality'!V55&lt;'Dockage Schedule'!$AD$4,'Dockage Schedule'!$AN$3,'Yield &amp; Quality'!V55&lt;'Dockage Schedule'!$AD$5,'Dockage Schedule'!$AN$4,'Yield &amp; Quality'!V55&lt;'Dockage Schedule'!$AD$6,'Dockage Schedule'!$AN$5,'Yield &amp; Quality'!V55&lt;'Dockage Schedule'!$AD$7,'Dockage Schedule'!$AN$6,'Yield &amp; Quality'!V55&lt;'Dockage Schedule'!$AD$8,'Dockage Schedule'!$AN$7,'Yield &amp; Quality'!V55&lt;'Dockage Schedule'!$AD$9,'Dockage Schedule'!$AN$8,'Yield &amp; Quality'!V55&lt;'Dockage Schedule'!$AD$10,'Dockage Schedule'!$AN$9,'Yield &amp; Quality'!V55&lt;'Dockage Schedule'!$AD$11,'Dockage Schedule'!$AN$10,'Yield &amp; Quality'!V55&lt;'Dockage Schedule'!$AD$12,'Dockage Schedule'!$AN$11,'Yield &amp; Quality'!V55&lt;'Dockage Schedule'!$AD$13,'Dockage Schedule'!$AN$12,'Yield &amp; Quality'!V55&lt;'Dockage Schedule'!$AD$14,'Dockage Schedule'!$AN$13,'Yield &amp; Quality'!V55&lt;'Dockage Schedule'!$AD$15,'Dockage Schedule'!$AN$14,'Yield &amp; Quality'!V55&lt;'Dockage Schedule'!$AD$16,'Dockage Schedule'!$AN$15,'Yield &amp; Quality'!V55&lt;'Dockage Schedule'!$AD$17,'Dockage Schedule'!$AN$16,'Yield &amp; Quality'!V55&lt;'Dockage Schedule'!$AD$18,'Dockage Schedule'!$AN$17,'Yield &amp; Quality'!V55&lt;'Dockage Schedule'!$AD$19,'Dockage Schedule'!$AN$18,'Yield &amp; Quality'!V55&lt;'Dockage Schedule'!$AD$20,'Dockage Schedule'!$AN$19,'Yield &amp; Quality'!V55&lt;'Dockage Schedule'!$AD$21,'Dockage Schedule'!$AN$20,'Yield &amp; Quality'!V55&lt;'Dockage Schedule'!$AD$21,'Dockage Schedule'!$AN$22,'Yield &amp; Quality'!V55&lt;'Dockage Schedule'!$AD$22,'Dockage Schedule'!$AN$23,'Yield &amp; Quality'!V55&lt;'Dockage Schedule'!$AD$24,'Dockage Schedule'!$AN$24,'Yield &amp; Quality'!V55&lt;'Dockage Schedule'!$AD$25,'Dockage Schedule'!$AN$24,'Yield &amp; Quality'!V55&gt;='Dockage Schedule'!$AD$25,-500)-_xlfn.IFS('Yield &amp; Quality'!L55&lt;'Dockage Schedule'!$C$4,0,'Yield &amp; Quality'!L55&lt;'Dockage Schedule'!$C$5,'Dockage Schedule'!$M$4,'Yield &amp; Quality'!L55&lt;'Dockage Schedule'!$C$6,'Dockage Schedule'!$M$5,'Yield &amp; Quality'!L55&lt;'Dockage Schedule'!$C$6,'Dockage Schedule'!$M$7,'Yield &amp; Quality'!L55&lt;'Dockage Schedule'!$C$7,'Dockage Schedule'!$M$8,'Yield &amp; Quality'!L55&lt;'Dockage Schedule'!$C$8,'Dockage Schedule'!$M$9,'Yield &amp; Quality'!L55&lt;'Dockage Schedule'!$C$10,'Dockage Schedule'!$M$9,'Yield &amp; Quality'!L55&lt;'Dockage Schedule'!$C$10,'Dockage Schedule'!$M$11,'Yield &amp; Quality'!L55&lt;'Dockage Schedule'!$C$12,'Dockage Schedule'!$M$11,'Yield &amp; Quality'!L55&lt;'Dockage Schedule'!$C$13,'Dockage Schedule'!$M$12,'Yield &amp; Quality'!L55&lt;'Dockage Schedule'!$C$14,'Dockage Schedule'!$M$13,'Yield &amp; Quality'!L55&lt;'Dockage Schedule'!$C$15,'Dockage Schedule'!$M$14,'Yield &amp; Quality'!L55&lt;'Dockage Schedule'!$C$16,'Dockage Schedule'!$M$15,'Yield &amp; Quality'!L55&lt;'Dockage Schedule'!$C$17,'Dockage Schedule'!$M$16,'Yield &amp; Quality'!L55&lt;'Dockage Schedule'!$C$18,'Dockage Schedule'!$M$17,'Yield &amp; Quality'!L55&lt;'Dockage Schedule'!$C$19,'Dockage Schedule'!$M$18,'Yield &amp; Quality'!L55&lt;'Dockage Schedule'!$C$20,'Dockage Schedule'!$M$19,'Yield &amp; Quality'!L55&lt;'Dockage Schedule'!$C$21,'Dockage Schedule'!$M$20,'Yield &amp; Quality'!L55&lt;'Dockage Schedule'!$C$22,'Dockage Schedule'!$M$21,'Yield &amp; Quality'!L55&lt;'Dockage Schedule'!$C$23,'Dockage Schedule'!$M$22,'Yield &amp; Quality'!L55&lt;'Dockage Schedule'!$C$24,'Dockage Schedule'!$M$23,'Yield &amp; Quality'!L55&gt;='Dockage Schedule'!C61,'Dockage Schedule'!M61)</f>
        <v>-1.21</v>
      </c>
      <c r="M60" s="29" cm="1">
        <f t="array" ref="M60">_xlfn.IFS('Yield &amp; Quality'!R55&gt;='Dockage Schedule'!$P$4,'Dockage Schedule'!$AA$4,'Yield &amp; Quality'!R55&gt;='Dockage Schedule'!$P$5,'Dockage Schedule'!$AA$5,'Yield &amp; Quality'!R55&gt;='Dockage Schedule'!$P$6,'Dockage Schedule'!$AA$6,'Yield &amp; Quality'!R55&gt;='Dockage Schedule'!$P$7,'Dockage Schedule'!$AA$7,'Yield &amp; Quality'!R55&gt;='Dockage Schedule'!$P$8,'Dockage Schedule'!$AA$8,'Yield &amp; Quality'!R55&gt;='Dockage Schedule'!$P$9,'Dockage Schedule'!$AA$9,'Yield &amp; Quality'!R55&gt;='Dockage Schedule'!$P$10,'Dockage Schedule'!$AA$10,'Yield &amp; Quality'!R55&gt;='Dockage Schedule'!$P$11,'Dockage Schedule'!$AA$11,'Yield &amp; Quality'!R55&gt;='Dockage Schedule'!$P$12,'Dockage Schedule'!$AA$12,'Yield &amp; Quality'!R55&gt;='Dockage Schedule'!$P$13,'Dockage Schedule'!$AA$13,'Yield &amp; Quality'!R55&gt;='Dockage Schedule'!$P$14,'Dockage Schedule'!$AA$14,'Yield &amp; Quality'!R55&gt;='Dockage Schedule'!$P$15,'Dockage Schedule'!$AA$15,'Yield &amp; Quality'!R55&gt;='Dockage Schedule'!$P$16,'Dockage Schedule'!$AA$16,'Yield &amp; Quality'!R55&gt;='Dockage Schedule'!$P$17,'Dockage Schedule'!$AA$17,'Yield &amp; Quality'!R55&gt;='Dockage Schedule'!$P$18,'Dockage Schedule'!$AA$18,'Yield &amp; Quality'!R55&gt;='Dockage Schedule'!$P$19,'Dockage Schedule'!$AA$19,'Yield &amp; Quality'!R55&gt;='Dockage Schedule'!$P$20,'Dockage Schedule'!$AA$20,'Yield &amp; Quality'!R55&gt;='Dockage Schedule'!$P$21,'Dockage Schedule'!$AA$21,'Yield &amp; Quality'!R55&gt;='Dockage Schedule'!$P$22,'Dockage Schedule'!$AA$22,'Yield &amp; Quality'!R55&gt;='Dockage Schedule'!$P$23,'Dockage Schedule'!$AA$23,'Yield &amp; Quality'!R55&gt;='Dockage Schedule'!$P$24,'Dockage Schedule'!$AA$24,'Yield &amp; Quality'!R55&gt;='Dockage Schedule'!$P$25,'Dockage Schedule'!$AA$25,'Yield &amp; Quality'!R55&gt;='Dockage Schedule'!$P$26,'Dockage Schedule'!$AA$26,'Yield &amp; Quality'!R55&gt;='Dockage Schedule'!$P$27,'Dockage Schedule'!$AA$27,'Yield &amp; Quality'!R55&lt;'Dockage Schedule'!$P$27,'Dockage Schedule'!$AA$27)+_xlfn.IFS('Yield &amp; Quality'!W55&lt;'Dockage Schedule'!$AD$4,'Dockage Schedule'!$AN$3,'Yield &amp; Quality'!W55&lt;'Dockage Schedule'!$AD$5,'Dockage Schedule'!$AN$4,'Yield &amp; Quality'!W55&lt;'Dockage Schedule'!$AD$6,'Dockage Schedule'!$AN$5,'Yield &amp; Quality'!W55&lt;'Dockage Schedule'!$AD$7,'Dockage Schedule'!$AN$6,'Yield &amp; Quality'!W55&lt;'Dockage Schedule'!$AD$8,'Dockage Schedule'!$AN$7,'Yield &amp; Quality'!W55&lt;'Dockage Schedule'!$AD$9,'Dockage Schedule'!$AN$8,'Yield &amp; Quality'!W55&lt;'Dockage Schedule'!$AD$10,'Dockage Schedule'!$AN$9,'Yield &amp; Quality'!W55&lt;'Dockage Schedule'!$AD$11,'Dockage Schedule'!$AN$10,'Yield &amp; Quality'!W55&lt;'Dockage Schedule'!$AD$12,'Dockage Schedule'!$AN$11,'Yield &amp; Quality'!W55&lt;'Dockage Schedule'!$AD$13,'Dockage Schedule'!$AN$12,'Yield &amp; Quality'!W55&lt;'Dockage Schedule'!$AD$14,'Dockage Schedule'!$AN$13,'Yield &amp; Quality'!W55&lt;'Dockage Schedule'!$AD$15,'Dockage Schedule'!$AN$14,'Yield &amp; Quality'!W55&lt;'Dockage Schedule'!$AD$16,'Dockage Schedule'!$AN$15,'Yield &amp; Quality'!W55&lt;'Dockage Schedule'!$AD$17,'Dockage Schedule'!$AN$16,'Yield &amp; Quality'!W55&lt;'Dockage Schedule'!$AD$18,'Dockage Schedule'!$AN$17,'Yield &amp; Quality'!W55&lt;'Dockage Schedule'!$AD$19,'Dockage Schedule'!$AN$18,'Yield &amp; Quality'!W55&lt;'Dockage Schedule'!$AD$20,'Dockage Schedule'!$AN$19,'Yield &amp; Quality'!W55&lt;'Dockage Schedule'!$AD$21,'Dockage Schedule'!$AN$20,'Yield &amp; Quality'!W55&lt;'Dockage Schedule'!$AD$21,'Dockage Schedule'!$AN$22,'Yield &amp; Quality'!W55&lt;'Dockage Schedule'!$AD$22,'Dockage Schedule'!$AN$23,'Yield &amp; Quality'!W55&lt;'Dockage Schedule'!$AD$24,'Dockage Schedule'!$AN$24,'Yield &amp; Quality'!W55&lt;'Dockage Schedule'!$AD$25,'Dockage Schedule'!$AN$24,'Yield &amp; Quality'!W55&gt;='Dockage Schedule'!$AD$25,-500)-_xlfn.IFS('Yield &amp; Quality'!M55&lt;'Dockage Schedule'!$C$4,0,'Yield &amp; Quality'!M55&lt;'Dockage Schedule'!$C$5,'Dockage Schedule'!$M$4,'Yield &amp; Quality'!M55&lt;'Dockage Schedule'!$C$6,'Dockage Schedule'!$M$5,'Yield &amp; Quality'!M55&lt;'Dockage Schedule'!$C$6,'Dockage Schedule'!$M$7,'Yield &amp; Quality'!M55&lt;'Dockage Schedule'!$C$7,'Dockage Schedule'!$M$8,'Yield &amp; Quality'!M55&lt;'Dockage Schedule'!$C$8,'Dockage Schedule'!$M$9,'Yield &amp; Quality'!M55&lt;'Dockage Schedule'!$C$10,'Dockage Schedule'!$M$9,'Yield &amp; Quality'!M55&lt;'Dockage Schedule'!$C$10,'Dockage Schedule'!$M$11,'Yield &amp; Quality'!M55&lt;'Dockage Schedule'!$C$12,'Dockage Schedule'!$M$11,'Yield &amp; Quality'!M55&lt;'Dockage Schedule'!$C$13,'Dockage Schedule'!$M$12,'Yield &amp; Quality'!M55&lt;'Dockage Schedule'!$C$14,'Dockage Schedule'!$M$13,'Yield &amp; Quality'!M55&lt;'Dockage Schedule'!$C$15,'Dockage Schedule'!$M$14,'Yield &amp; Quality'!M55&lt;'Dockage Schedule'!$C$16,'Dockage Schedule'!$M$15,'Yield &amp; Quality'!M55&lt;'Dockage Schedule'!$C$17,'Dockage Schedule'!$M$16,'Yield &amp; Quality'!M55&lt;'Dockage Schedule'!$C$18,'Dockage Schedule'!$M$17,'Yield &amp; Quality'!M55&lt;'Dockage Schedule'!$C$19,'Dockage Schedule'!$M$18,'Yield &amp; Quality'!M55&lt;'Dockage Schedule'!$C$20,'Dockage Schedule'!$M$19,'Yield &amp; Quality'!M55&lt;'Dockage Schedule'!$C$21,'Dockage Schedule'!$M$20,'Yield &amp; Quality'!M55&lt;'Dockage Schedule'!$C$22,'Dockage Schedule'!$M$21,'Yield &amp; Quality'!M55&lt;'Dockage Schedule'!$C$23,'Dockage Schedule'!$M$22,'Yield &amp; Quality'!M55&lt;'Dockage Schedule'!$C$24,'Dockage Schedule'!$M$23,'Yield &amp; Quality'!M55&gt;='Dockage Schedule'!D61,'Dockage Schedule'!N61)</f>
        <v>-0.03</v>
      </c>
      <c r="N60" s="29" cm="1">
        <f t="array" ref="N60">_xlfn.IFS('Yield &amp; Quality'!S55&gt;='Dockage Schedule'!$P$4,'Dockage Schedule'!$AA$4,'Yield &amp; Quality'!S55&gt;='Dockage Schedule'!$P$5,'Dockage Schedule'!$AA$5,'Yield &amp; Quality'!S55&gt;='Dockage Schedule'!$P$6,'Dockage Schedule'!$AA$6,'Yield &amp; Quality'!S55&gt;='Dockage Schedule'!$P$7,'Dockage Schedule'!$AA$7,'Yield &amp; Quality'!S55&gt;='Dockage Schedule'!$P$8,'Dockage Schedule'!$AA$8,'Yield &amp; Quality'!S55&gt;='Dockage Schedule'!$P$9,'Dockage Schedule'!$AA$9,'Yield &amp; Quality'!S55&gt;='Dockage Schedule'!$P$10,'Dockage Schedule'!$AA$10,'Yield &amp; Quality'!S55&gt;='Dockage Schedule'!$P$11,'Dockage Schedule'!$AA$11,'Yield &amp; Quality'!S55&gt;='Dockage Schedule'!$P$12,'Dockage Schedule'!$AA$12,'Yield &amp; Quality'!S55&gt;='Dockage Schedule'!$P$13,'Dockage Schedule'!$AA$13,'Yield &amp; Quality'!S55&gt;='Dockage Schedule'!$P$14,'Dockage Schedule'!$AA$14,'Yield &amp; Quality'!S55&gt;='Dockage Schedule'!$P$15,'Dockage Schedule'!$AA$15,'Yield &amp; Quality'!S55&gt;='Dockage Schedule'!$P$16,'Dockage Schedule'!$AA$16,'Yield &amp; Quality'!S55&gt;='Dockage Schedule'!$P$17,'Dockage Schedule'!$AA$17,'Yield &amp; Quality'!S55&gt;='Dockage Schedule'!$P$18,'Dockage Schedule'!$AA$18,'Yield &amp; Quality'!S55&gt;='Dockage Schedule'!$P$19,'Dockage Schedule'!$AA$19,'Yield &amp; Quality'!S55&gt;='Dockage Schedule'!$P$20,'Dockage Schedule'!$AA$20,'Yield &amp; Quality'!S55&gt;='Dockage Schedule'!$P$21,'Dockage Schedule'!$AA$21,'Yield &amp; Quality'!S55&gt;='Dockage Schedule'!$P$22,'Dockage Schedule'!$AA$22,'Yield &amp; Quality'!S55&gt;='Dockage Schedule'!$P$23,'Dockage Schedule'!$AA$23,'Yield &amp; Quality'!S55&gt;='Dockage Schedule'!$P$24,'Dockage Schedule'!$AA$24,'Yield &amp; Quality'!S55&gt;='Dockage Schedule'!$P$25,'Dockage Schedule'!$AA$25,'Yield &amp; Quality'!S55&gt;='Dockage Schedule'!$P$26,'Dockage Schedule'!$AA$26,'Yield &amp; Quality'!S55&gt;='Dockage Schedule'!$P$27,'Dockage Schedule'!$AA$27,'Yield &amp; Quality'!S55&lt;'Dockage Schedule'!$P$27,'Dockage Schedule'!$AA$27)+_xlfn.IFS('Yield &amp; Quality'!X55&lt;'Dockage Schedule'!$AD$4,'Dockage Schedule'!$AN$3,'Yield &amp; Quality'!X55&lt;'Dockage Schedule'!$AD$5,'Dockage Schedule'!$AN$4,'Yield &amp; Quality'!X55&lt;'Dockage Schedule'!$AD$6,'Dockage Schedule'!$AN$5,'Yield &amp; Quality'!X55&lt;'Dockage Schedule'!$AD$7,'Dockage Schedule'!$AN$6,'Yield &amp; Quality'!X55&lt;'Dockage Schedule'!$AD$8,'Dockage Schedule'!$AN$7,'Yield &amp; Quality'!X55&lt;'Dockage Schedule'!$AD$9,'Dockage Schedule'!$AN$8,'Yield &amp; Quality'!X55&lt;'Dockage Schedule'!$AD$10,'Dockage Schedule'!$AN$9,'Yield &amp; Quality'!X55&lt;'Dockage Schedule'!$AD$11,'Dockage Schedule'!$AN$10,'Yield &amp; Quality'!X55&lt;'Dockage Schedule'!$AD$12,'Dockage Schedule'!$AN$11,'Yield &amp; Quality'!X55&lt;'Dockage Schedule'!$AD$13,'Dockage Schedule'!$AN$12,'Yield &amp; Quality'!X55&lt;'Dockage Schedule'!$AD$14,'Dockage Schedule'!$AN$13,'Yield &amp; Quality'!X55&lt;'Dockage Schedule'!$AD$15,'Dockage Schedule'!$AN$14,'Yield &amp; Quality'!X55&lt;'Dockage Schedule'!$AD$16,'Dockage Schedule'!$AN$15,'Yield &amp; Quality'!X55&lt;'Dockage Schedule'!$AD$17,'Dockage Schedule'!$AN$16,'Yield &amp; Quality'!X55&lt;'Dockage Schedule'!$AD$18,'Dockage Schedule'!$AN$17,'Yield &amp; Quality'!X55&lt;'Dockage Schedule'!$AD$19,'Dockage Schedule'!$AN$18,'Yield &amp; Quality'!X55&lt;'Dockage Schedule'!$AD$20,'Dockage Schedule'!$AN$19,'Yield &amp; Quality'!X55&lt;'Dockage Schedule'!$AD$21,'Dockage Schedule'!$AN$20,'Yield &amp; Quality'!X55&lt;'Dockage Schedule'!$AD$21,'Dockage Schedule'!$AN$22,'Yield &amp; Quality'!X55&lt;'Dockage Schedule'!$AD$22,'Dockage Schedule'!$AN$23,'Yield &amp; Quality'!X55&lt;'Dockage Schedule'!$AD$24,'Dockage Schedule'!$AN$24,'Yield &amp; Quality'!X55&lt;'Dockage Schedule'!$AD$25,'Dockage Schedule'!$AN$24,'Yield &amp; Quality'!X55&gt;='Dockage Schedule'!$AD$25,-500)-_xlfn.IFS('Yield &amp; Quality'!N55&lt;'Dockage Schedule'!$C$4,0,'Yield &amp; Quality'!N55&lt;'Dockage Schedule'!$C$5,'Dockage Schedule'!$M$4,'Yield &amp; Quality'!N55&lt;'Dockage Schedule'!$C$6,'Dockage Schedule'!$M$5,'Yield &amp; Quality'!N55&lt;'Dockage Schedule'!$C$6,'Dockage Schedule'!$M$7,'Yield &amp; Quality'!N55&lt;'Dockage Schedule'!$C$7,'Dockage Schedule'!$M$8,'Yield &amp; Quality'!N55&lt;'Dockage Schedule'!$C$8,'Dockage Schedule'!$M$9,'Yield &amp; Quality'!N55&lt;'Dockage Schedule'!$C$10,'Dockage Schedule'!$M$9,'Yield &amp; Quality'!N55&lt;'Dockage Schedule'!$C$10,'Dockage Schedule'!$M$11,'Yield &amp; Quality'!N55&lt;'Dockage Schedule'!$C$12,'Dockage Schedule'!$M$11,'Yield &amp; Quality'!N55&lt;'Dockage Schedule'!$C$13,'Dockage Schedule'!$M$12,'Yield &amp; Quality'!N55&lt;'Dockage Schedule'!$C$14,'Dockage Schedule'!$M$13,'Yield &amp; Quality'!N55&lt;'Dockage Schedule'!$C$15,'Dockage Schedule'!$M$14,'Yield &amp; Quality'!N55&lt;'Dockage Schedule'!$C$16,'Dockage Schedule'!$M$15,'Yield &amp; Quality'!N55&lt;'Dockage Schedule'!$C$17,'Dockage Schedule'!$M$16,'Yield &amp; Quality'!N55&lt;'Dockage Schedule'!$C$18,'Dockage Schedule'!$M$17,'Yield &amp; Quality'!N55&lt;'Dockage Schedule'!$C$19,'Dockage Schedule'!$M$18,'Yield &amp; Quality'!N55&lt;'Dockage Schedule'!$C$20,'Dockage Schedule'!$M$19,'Yield &amp; Quality'!N55&lt;'Dockage Schedule'!$C$21,'Dockage Schedule'!$M$20,'Yield &amp; Quality'!N55&lt;'Dockage Schedule'!$C$22,'Dockage Schedule'!$M$21,'Yield &amp; Quality'!N55&lt;'Dockage Schedule'!$C$23,'Dockage Schedule'!$M$22,'Yield &amp; Quality'!N55&lt;'Dockage Schedule'!$C$24,'Dockage Schedule'!$M$23,'Yield &amp; Quality'!N55&gt;='Dockage Schedule'!E61,'Dockage Schedule'!O61)</f>
        <v>-0.06</v>
      </c>
      <c r="O60" s="68" cm="1">
        <f t="array" ref="O60">_xlfn.IFS('Yield &amp; Quality'!T55&gt;='Dockage Schedule'!$P$4,'Dockage Schedule'!$AA$4,'Yield &amp; Quality'!T55&gt;='Dockage Schedule'!$P$5,'Dockage Schedule'!$AA$5,'Yield &amp; Quality'!T55&gt;='Dockage Schedule'!$P$6,'Dockage Schedule'!$AA$6,'Yield &amp; Quality'!T55&gt;='Dockage Schedule'!$P$7,'Dockage Schedule'!$AA$7,'Yield &amp; Quality'!T55&gt;='Dockage Schedule'!$P$8,'Dockage Schedule'!$AA$8,'Yield &amp; Quality'!T55&gt;='Dockage Schedule'!$P$9,'Dockage Schedule'!$AA$9,'Yield &amp; Quality'!T55&gt;='Dockage Schedule'!$P$10,'Dockage Schedule'!$AA$10,'Yield &amp; Quality'!T55&gt;='Dockage Schedule'!$P$11,'Dockage Schedule'!$AA$11,'Yield &amp; Quality'!T55&gt;='Dockage Schedule'!$P$12,'Dockage Schedule'!$AA$12,'Yield &amp; Quality'!T55&gt;='Dockage Schedule'!$P$13,'Dockage Schedule'!$AA$13,'Yield &amp; Quality'!T55&gt;='Dockage Schedule'!$P$14,'Dockage Schedule'!$AA$14,'Yield &amp; Quality'!T55&gt;='Dockage Schedule'!$P$15,'Dockage Schedule'!$AA$15,'Yield &amp; Quality'!T55&gt;='Dockage Schedule'!$P$16,'Dockage Schedule'!$AA$16,'Yield &amp; Quality'!T55&gt;='Dockage Schedule'!$P$17,'Dockage Schedule'!$AA$17,'Yield &amp; Quality'!T55&gt;='Dockage Schedule'!$P$18,'Dockage Schedule'!$AA$18,'Yield &amp; Quality'!T55&gt;='Dockage Schedule'!$P$19,'Dockage Schedule'!$AA$19,'Yield &amp; Quality'!T55&gt;='Dockage Schedule'!$P$20,'Dockage Schedule'!$AA$20,'Yield &amp; Quality'!T55&gt;='Dockage Schedule'!$P$21,'Dockage Schedule'!$AA$21,'Yield &amp; Quality'!T55&gt;='Dockage Schedule'!$P$22,'Dockage Schedule'!$AA$22,'Yield &amp; Quality'!T55&gt;='Dockage Schedule'!$P$23,'Dockage Schedule'!$AA$23,'Yield &amp; Quality'!T55&gt;='Dockage Schedule'!$P$24,'Dockage Schedule'!$AA$24,'Yield &amp; Quality'!T55&gt;='Dockage Schedule'!$P$25,'Dockage Schedule'!$AA$25,'Yield &amp; Quality'!T55&gt;='Dockage Schedule'!$P$26,'Dockage Schedule'!$AA$26,'Yield &amp; Quality'!T55&gt;='Dockage Schedule'!$P$27,'Dockage Schedule'!$AA$27,'Yield &amp; Quality'!T55&lt;'Dockage Schedule'!$P$27,'Dockage Schedule'!$AA$27)+_xlfn.IFS('Yield &amp; Quality'!Y55&lt;'Dockage Schedule'!$AD$4,'Dockage Schedule'!$AN$3,'Yield &amp; Quality'!Y55&lt;'Dockage Schedule'!$AD$5,'Dockage Schedule'!$AN$4,'Yield &amp; Quality'!Y55&lt;'Dockage Schedule'!$AD$6,'Dockage Schedule'!$AN$5,'Yield &amp; Quality'!Y55&lt;'Dockage Schedule'!$AD$7,'Dockage Schedule'!$AN$6,'Yield &amp; Quality'!Y55&lt;'Dockage Schedule'!$AD$8,'Dockage Schedule'!$AN$7,'Yield &amp; Quality'!Y55&lt;'Dockage Schedule'!$AD$9,'Dockage Schedule'!$AN$8,'Yield &amp; Quality'!Y55&lt;'Dockage Schedule'!$AD$10,'Dockage Schedule'!$AN$9,'Yield &amp; Quality'!Y55&lt;'Dockage Schedule'!$AD$11,'Dockage Schedule'!$AN$10,'Yield &amp; Quality'!Y55&lt;'Dockage Schedule'!$AD$12,'Dockage Schedule'!$AN$11,'Yield &amp; Quality'!Y55&lt;'Dockage Schedule'!$AD$13,'Dockage Schedule'!$AN$12,'Yield &amp; Quality'!Y55&lt;'Dockage Schedule'!$AD$14,'Dockage Schedule'!$AN$13,'Yield &amp; Quality'!Y55&lt;'Dockage Schedule'!$AD$15,'Dockage Schedule'!$AN$14,'Yield &amp; Quality'!Y55&lt;'Dockage Schedule'!$AD$16,'Dockage Schedule'!$AN$15,'Yield &amp; Quality'!Y55&lt;'Dockage Schedule'!$AD$17,'Dockage Schedule'!$AN$16,'Yield &amp; Quality'!Y55&lt;'Dockage Schedule'!$AD$18,'Dockage Schedule'!$AN$17,'Yield &amp; Quality'!Y55&lt;'Dockage Schedule'!$AD$19,'Dockage Schedule'!$AN$18,'Yield &amp; Quality'!Y55&lt;'Dockage Schedule'!$AD$20,'Dockage Schedule'!$AN$19,'Yield &amp; Quality'!Y55&lt;'Dockage Schedule'!$AD$21,'Dockage Schedule'!$AN$20,'Yield &amp; Quality'!Y55&lt;'Dockage Schedule'!$AD$21,'Dockage Schedule'!$AN$22,'Yield &amp; Quality'!Y55&lt;'Dockage Schedule'!$AD$22,'Dockage Schedule'!$AN$23,'Yield &amp; Quality'!Y55&lt;'Dockage Schedule'!$AD$24,'Dockage Schedule'!$AN$24,'Yield &amp; Quality'!Y55&lt;'Dockage Schedule'!$AD$25,'Dockage Schedule'!$AN$24,'Yield &amp; Quality'!Y55&gt;='Dockage Schedule'!$AD$25,-500)-_xlfn.IFS('Yield &amp; Quality'!O55&lt;'Dockage Schedule'!$C$4,0,'Yield &amp; Quality'!O55&lt;'Dockage Schedule'!$C$5,'Dockage Schedule'!$M$4,'Yield &amp; Quality'!O55&lt;'Dockage Schedule'!$C$6,'Dockage Schedule'!$M$5,'Yield &amp; Quality'!O55&lt;'Dockage Schedule'!$C$6,'Dockage Schedule'!$M$7,'Yield &amp; Quality'!O55&lt;'Dockage Schedule'!$C$7,'Dockage Schedule'!$M$8,'Yield &amp; Quality'!O55&lt;'Dockage Schedule'!$C$8,'Dockage Schedule'!$M$9,'Yield &amp; Quality'!O55&lt;'Dockage Schedule'!$C$10,'Dockage Schedule'!$M$9,'Yield &amp; Quality'!O55&lt;'Dockage Schedule'!$C$10,'Dockage Schedule'!$M$11,'Yield &amp; Quality'!O55&lt;'Dockage Schedule'!$C$12,'Dockage Schedule'!$M$11,'Yield &amp; Quality'!O55&lt;'Dockage Schedule'!$C$13,'Dockage Schedule'!$M$12,'Yield &amp; Quality'!O55&lt;'Dockage Schedule'!$C$14,'Dockage Schedule'!$M$13,'Yield &amp; Quality'!O55&lt;'Dockage Schedule'!$C$15,'Dockage Schedule'!$M$14,'Yield &amp; Quality'!O55&lt;'Dockage Schedule'!$C$16,'Dockage Schedule'!$M$15,'Yield &amp; Quality'!O55&lt;'Dockage Schedule'!$C$17,'Dockage Schedule'!$M$16,'Yield &amp; Quality'!O55&lt;'Dockage Schedule'!$C$18,'Dockage Schedule'!$M$17,'Yield &amp; Quality'!O55&lt;'Dockage Schedule'!$C$19,'Dockage Schedule'!$M$18,'Yield &amp; Quality'!O55&lt;'Dockage Schedule'!$C$20,'Dockage Schedule'!$M$19,'Yield &amp; Quality'!O55&lt;'Dockage Schedule'!$C$21,'Dockage Schedule'!$M$20,'Yield &amp; Quality'!O55&lt;'Dockage Schedule'!$C$22,'Dockage Schedule'!$M$21,'Yield &amp; Quality'!O55&lt;'Dockage Schedule'!$C$23,'Dockage Schedule'!$M$22,'Yield &amp; Quality'!O55&lt;'Dockage Schedule'!$C$24,'Dockage Schedule'!$M$23,'Yield &amp; Quality'!O55&gt;='Dockage Schedule'!F61,'Dockage Schedule'!P61)</f>
        <v>-0.06</v>
      </c>
      <c r="Q60" s="66">
        <f>(('Yield &amp; Quality'!G55*((100-'Partial Returns'!G60)/100))*($C$3+L60))+($C$4*'Yield &amp; Quality'!AA55)</f>
        <v>682.32487824973759</v>
      </c>
      <c r="R60" s="7">
        <f>(('Yield &amp; Quality'!H55*((100-'Partial Returns'!H60)/100))*($C$3+M60))+($C$4*'Yield &amp; Quality'!AB55)</f>
        <v>583.40648958640702</v>
      </c>
      <c r="S60" s="7">
        <f>(('Yield &amp; Quality'!I55*((100-'Partial Returns'!I60)/100))*($C$3+N60))+($C$4*'Yield &amp; Quality'!AC55)</f>
        <v>1102.2955009255033</v>
      </c>
      <c r="T60" s="8">
        <f>(('Yield &amp; Quality'!J55*((100-'Partial Returns'!J60)/100))*($C$3+O60))+($C$4*'Yield &amp; Quality'!AD55)</f>
        <v>839.63256867402947</v>
      </c>
      <c r="U60" s="5"/>
      <c r="V60" s="66" cm="1">
        <f t="array" ref="V60">_xlfn.IFS('Yield &amp; Quality'!B55='Treatment Costs'!$A$3,'Treatment Costs'!$K$3,'Yield &amp; Quality'!B55='Treatment Costs'!$A$4,'Treatment Costs'!$K$4,'Yield &amp; Quality'!B55='Treatment Costs'!$A$5,'Treatment Costs'!$K$5,'Yield &amp; Quality'!B55='Treatment Costs'!$A$6,'Treatment Costs'!$K$6,'Yield &amp; Quality'!B55='Treatment Costs'!$A$7,'Treatment Costs'!$K$7,'Yield &amp; Quality'!B55='Treatment Costs'!$A$8,'Treatment Costs'!$K$8,'Yield &amp; Quality'!B55='Treatment Costs'!$A$9,'Treatment Costs'!$K$9,'Yield &amp; Quality'!B55='Treatment Costs'!$A$10,'Treatment Costs'!$K$10,'Yield &amp; Quality'!B55='Treatment Costs'!$A$11,'Treatment Costs'!$K$11,'Yield &amp; Quality'!B55='Treatment Costs'!$A$12,'Treatment Costs'!$K$12,'Yield &amp; Quality'!B55='Treatment Costs'!$A$13,'Treatment Costs'!$K$13,'Yield &amp; Quality'!B55='Treatment Costs'!$A$14,'Treatment Costs'!$K$14,'Yield &amp; Quality'!B55='Treatment Costs'!$A$15,'Treatment Costs'!$K$15,'Yield &amp; Quality'!B55='Treatment Costs'!$A$16,'Treatment Costs'!$K$16)</f>
        <v>89.217857142857142</v>
      </c>
      <c r="W60" s="7" cm="1">
        <f t="array" ref="W60">_xlfn.IFS('Yield &amp; Quality'!C55='Treatment Costs'!$A$3,'Treatment Costs'!$W$3,'Yield &amp; Quality'!C55='Treatment Costs'!$A$4,'Treatment Costs'!$W$4,'Yield &amp; Quality'!C55='Treatment Costs'!$A$5,'Treatment Costs'!$W$5,'Yield &amp; Quality'!C55='Treatment Costs'!$A$6,'Treatment Costs'!$W$6,'Yield &amp; Quality'!C55='Treatment Costs'!$A$7,'Treatment Costs'!$W$7,'Yield &amp; Quality'!C55='Treatment Costs'!$A$8,'Treatment Costs'!$W$8,'Yield &amp; Quality'!C55='Treatment Costs'!$A$9,'Treatment Costs'!$W$9,'Yield &amp; Quality'!C55='Treatment Costs'!$A$10,'Treatment Costs'!$W$10,'Yield &amp; Quality'!C55='Treatment Costs'!$A$11,'Treatment Costs'!$W$11,'Yield &amp; Quality'!C55='Treatment Costs'!$A$12,'Treatment Costs'!$W$12,'Yield &amp; Quality'!C55='Treatment Costs'!$A$13,'Treatment Costs'!$W$13,'Yield &amp; Quality'!C55='Treatment Costs'!$A$14,'Treatment Costs'!$W$14,'Yield &amp; Quality'!C55='Treatment Costs'!$A$15,'Treatment Costs'!$W$15,'Yield &amp; Quality'!C55='Treatment Costs'!$A$16,'Treatment Costs'!$W$16)</f>
        <v>162.07767857142858</v>
      </c>
      <c r="X60" s="7" cm="1">
        <f t="array" ref="X60">_xlfn.IFS('Yield &amp; Quality'!D55='Treatment Costs'!$A$3,'Treatment Costs'!$K$3,'Yield &amp; Quality'!D55='Treatment Costs'!$A$4,'Treatment Costs'!$K$4,'Yield &amp; Quality'!D55='Treatment Costs'!$A$5,'Treatment Costs'!$K$5,'Yield &amp; Quality'!D55='Treatment Costs'!$A$6,'Treatment Costs'!$K$6,'Yield &amp; Quality'!D55='Treatment Costs'!$A$7,'Treatment Costs'!$K$7,'Yield &amp; Quality'!D55='Treatment Costs'!$A$8,'Treatment Costs'!$K$8,'Yield &amp; Quality'!D55='Treatment Costs'!$A$9,'Treatment Costs'!$K$9,'Yield &amp; Quality'!D55='Treatment Costs'!$A$10,'Treatment Costs'!$K$10,'Yield &amp; Quality'!D55='Treatment Costs'!$A$11,'Treatment Costs'!$K$11,'Yield &amp; Quality'!D55='Treatment Costs'!$A$12,'Treatment Costs'!$K$12,'Yield &amp; Quality'!D55='Treatment Costs'!$A$13,'Treatment Costs'!$K$13,'Yield &amp; Quality'!D55='Treatment Costs'!$A$14,'Treatment Costs'!$K$14,'Yield &amp; Quality'!D55='Treatment Costs'!$A$15,'Treatment Costs'!$K$15,'Yield &amp; Quality'!D55='Treatment Costs'!$A$16,'Treatment Costs'!$K$16)</f>
        <v>96.717857142857142</v>
      </c>
      <c r="Y60" s="8" cm="1">
        <f t="array" ref="Y60">_xlfn.IFS('Yield &amp; Quality'!E55='Treatment Costs'!$A$3,'Treatment Costs'!$W$3,'Yield &amp; Quality'!E55='Treatment Costs'!$A$4,'Treatment Costs'!$W$4,'Yield &amp; Quality'!E55='Treatment Costs'!$A$5,'Treatment Costs'!$W$5,'Yield &amp; Quality'!E55='Treatment Costs'!$A$6,'Treatment Costs'!$W$6,'Yield &amp; Quality'!E55='Treatment Costs'!$A$7,'Treatment Costs'!$W$7,'Yield &amp; Quality'!E55='Treatment Costs'!$A$8,'Treatment Costs'!$W$8,'Yield &amp; Quality'!E55='Treatment Costs'!$A$9,'Treatment Costs'!$W$9,'Yield &amp; Quality'!E55='Treatment Costs'!$A$10,'Treatment Costs'!$W$10,'Yield &amp; Quality'!E55='Treatment Costs'!$A$11,'Treatment Costs'!$W$11,'Yield &amp; Quality'!E55='Treatment Costs'!$A$12,'Treatment Costs'!$W$12,'Yield &amp; Quality'!E55='Treatment Costs'!$A$13,'Treatment Costs'!$W$13,'Yield &amp; Quality'!E55='Treatment Costs'!$A$14,'Treatment Costs'!$W$14,'Yield &amp; Quality'!E55='Treatment Costs'!$A$15,'Treatment Costs'!$W$15,'Yield &amp; Quality'!E55='Treatment Costs'!$A$16,'Treatment Costs'!$W$16)</f>
        <v>110.26785714285714</v>
      </c>
      <c r="AA60" s="66">
        <f>(('Yield &amp; Quality'!G55*((100-'Partial Returns'!G60)/100))*($C$3+L60))+($C$4*'Yield &amp; Quality'!AA55)-V60</f>
        <v>593.10702110688044</v>
      </c>
      <c r="AB60" s="7">
        <f>(('Yield &amp; Quality'!H55*((100-'Partial Returns'!H60)/100))*($C$3+M60))+($C$4*'Yield &amp; Quality'!AB55)-W60</f>
        <v>421.32881101497844</v>
      </c>
      <c r="AC60" s="7">
        <f>(('Yield &amp; Quality'!I55*((100-'Partial Returns'!I60)/100))*($C$3+N60))+($C$4*'Yield &amp; Quality'!AC55)-X60</f>
        <v>1005.5776437826462</v>
      </c>
      <c r="AD60" s="8">
        <f>(('Yield &amp; Quality'!J55*((100-'Partial Returns'!J60)/100))*($C$3+O60))+($C$4*'Yield &amp; Quality'!AD55)-Y60</f>
        <v>729.36471153117236</v>
      </c>
    </row>
    <row r="61" spans="1:30" x14ac:dyDescent="0.25">
      <c r="A61">
        <v>8.4</v>
      </c>
      <c r="B61" s="66">
        <f>($C$3*'Yield &amp; Quality'!G56)+($C$4*'Yield &amp; Quality'!AA56)</f>
        <v>755.74688731547906</v>
      </c>
      <c r="C61" s="7">
        <f>($C$3*'Yield &amp; Quality'!H56)+($C$4*'Yield &amp; Quality'!AB56)</f>
        <v>624.58236048501874</v>
      </c>
      <c r="D61" s="7">
        <f>($C$3*'Yield &amp; Quality'!I56)+($C$4*'Yield &amp; Quality'!AC56)</f>
        <v>930.31624566626283</v>
      </c>
      <c r="E61" s="8">
        <f>($C$3*'Yield &amp; Quality'!J56)+($C$4*'Yield &amp; Quality'!AD56)</f>
        <v>1023.6350152437562</v>
      </c>
      <c r="G61" s="61" cm="1">
        <f t="array" ref="G61">_xlfn.IFS('Yield &amp; Quality'!L56&lt;'Dockage Schedule'!$C$29,0,'Yield &amp; Quality'!L56&lt;'Dockage Schedule'!$C$30,'Dockage Schedule'!$M$29,'Yield &amp; Quality'!L56&lt;'Dockage Schedule'!$C$31,'Dockage Schedule'!$M$30,'Yield &amp; Quality'!L56&lt;'Dockage Schedule'!$C$32,'Dockage Schedule'!$M$31,'Yield &amp; Quality'!L56&lt;'Dockage Schedule'!$C$33,'Dockage Schedule'!$M$32,'Yield &amp; Quality'!L56&lt;'Dockage Schedule'!$C$34,'Dockage Schedule'!$M$33,'Yield &amp; Quality'!L56&lt;'Dockage Schedule'!$C$35,'Dockage Schedule'!$M$34,'Yield &amp; Quality'!L56&lt;'Dockage Schedule'!$C$36,'Dockage Schedule'!$M$35,'Yield &amp; Quality'!L56&lt;'Dockage Schedule'!$C$37,'Dockage Schedule'!$M$36,'Yield &amp; Quality'!L56&lt;'Dockage Schedule'!$C$38,'Dockage Schedule'!$M$37,'Yield &amp; Quality'!L56&lt;'Dockage Schedule'!$C$39,'Dockage Schedule'!$M$38,'Yield &amp; Quality'!L56&lt;'Dockage Schedule'!$C$40,'Dockage Schedule'!$M$39,'Yield &amp; Quality'!L56&lt;'Dockage Schedule'!$C$41,'Dockage Schedule'!$M$40,'Yield &amp; Quality'!L56&lt;'Dockage Schedule'!$C$42,'Dockage Schedule'!$M$41,'Yield &amp; Quality'!L56&lt;'Dockage Schedule'!$C$43,'Dockage Schedule'!$M$42,'Yield &amp; Quality'!L56&lt;'Dockage Schedule'!$C$44,'Dockage Schedule'!$M$43,'Yield &amp; Quality'!L56&lt;'Dockage Schedule'!$C$45,'Dockage Schedule'!$M$44,'Yield &amp; Quality'!L56&lt;'Dockage Schedule'!$C$46,'Dockage Schedule'!$M$45,'Yield &amp; Quality'!L56&lt;'Dockage Schedule'!$C$47,'Dockage Schedule'!$M$46,'Yield &amp; Quality'!L56&lt;'Dockage Schedule'!$C$48,'Dockage Schedule'!$M$47,'Yield &amp; Quality'!L56&lt;'Dockage Schedule'!$C$49,'Dockage Schedule'!M86,'Yield &amp; Quality'!L56&gt;='Dockage Schedule'!$C$49,'Dockage Schedule'!$M$49)</f>
        <v>0</v>
      </c>
      <c r="H61" cm="1">
        <f t="array" ref="H61">_xlfn.IFS('Yield &amp; Quality'!M56&lt;'Dockage Schedule'!$C$29,0,'Yield &amp; Quality'!M56&lt;'Dockage Schedule'!$C$30,'Dockage Schedule'!$M$29,'Yield &amp; Quality'!M56&lt;'Dockage Schedule'!$C$31,'Dockage Schedule'!$M$30,'Yield &amp; Quality'!M56&lt;'Dockage Schedule'!$C$32,'Dockage Schedule'!$M$31,'Yield &amp; Quality'!M56&lt;'Dockage Schedule'!$C$33,'Dockage Schedule'!$M$32,'Yield &amp; Quality'!M56&lt;'Dockage Schedule'!$C$34,'Dockage Schedule'!$M$33,'Yield &amp; Quality'!M56&lt;'Dockage Schedule'!$C$35,'Dockage Schedule'!$M$34,'Yield &amp; Quality'!M56&lt;'Dockage Schedule'!$C$36,'Dockage Schedule'!$M$35,'Yield &amp; Quality'!M56&lt;'Dockage Schedule'!$C$37,'Dockage Schedule'!$M$36,'Yield &amp; Quality'!M56&lt;'Dockage Schedule'!$C$38,'Dockage Schedule'!$M$37,'Yield &amp; Quality'!M56&lt;'Dockage Schedule'!$C$39,'Dockage Schedule'!$M$38,'Yield &amp; Quality'!M56&lt;'Dockage Schedule'!$C$40,'Dockage Schedule'!$M$39,'Yield &amp; Quality'!M56&lt;'Dockage Schedule'!$C$41,'Dockage Schedule'!$M$40,'Yield &amp; Quality'!M56&lt;'Dockage Schedule'!$C$42,'Dockage Schedule'!$M$41,'Yield &amp; Quality'!M56&lt;'Dockage Schedule'!$C$43,'Dockage Schedule'!$M$42,'Yield &amp; Quality'!M56&lt;'Dockage Schedule'!$C$44,'Dockage Schedule'!$M$43,'Yield &amp; Quality'!M56&lt;'Dockage Schedule'!$C$45,'Dockage Schedule'!$M$44,'Yield &amp; Quality'!M56&lt;'Dockage Schedule'!$C$46,'Dockage Schedule'!$M$45,'Yield &amp; Quality'!M56&lt;'Dockage Schedule'!$C$47,'Dockage Schedule'!$M$46,'Yield &amp; Quality'!M56&lt;'Dockage Schedule'!$C$48,'Dockage Schedule'!$M$47,'Yield &amp; Quality'!M56&lt;'Dockage Schedule'!$C$49,'Dockage Schedule'!N86,'Yield &amp; Quality'!M56&gt;='Dockage Schedule'!$C$49,'Dockage Schedule'!$M$49)</f>
        <v>0</v>
      </c>
      <c r="I61" cm="1">
        <f t="array" ref="I61">_xlfn.IFS('Yield &amp; Quality'!N56&lt;'Dockage Schedule'!$C$29,0,'Yield &amp; Quality'!N56&lt;'Dockage Schedule'!$C$30,'Dockage Schedule'!$M$29,'Yield &amp; Quality'!N56&lt;'Dockage Schedule'!$C$31,'Dockage Schedule'!$M$30,'Yield &amp; Quality'!N56&lt;'Dockage Schedule'!$C$32,'Dockage Schedule'!$M$31,'Yield &amp; Quality'!N56&lt;'Dockage Schedule'!$C$33,'Dockage Schedule'!$M$32,'Yield &amp; Quality'!N56&lt;'Dockage Schedule'!$C$34,'Dockage Schedule'!$M$33,'Yield &amp; Quality'!N56&lt;'Dockage Schedule'!$C$35,'Dockage Schedule'!$M$34,'Yield &amp; Quality'!N56&lt;'Dockage Schedule'!$C$36,'Dockage Schedule'!$M$35,'Yield &amp; Quality'!N56&lt;'Dockage Schedule'!$C$37,'Dockage Schedule'!$M$36,'Yield &amp; Quality'!N56&lt;'Dockage Schedule'!$C$38,'Dockage Schedule'!$M$37,'Yield &amp; Quality'!N56&lt;'Dockage Schedule'!$C$39,'Dockage Schedule'!$M$38,'Yield &amp; Quality'!N56&lt;'Dockage Schedule'!$C$40,'Dockage Schedule'!$M$39,'Yield &amp; Quality'!N56&lt;'Dockage Schedule'!$C$41,'Dockage Schedule'!$M$40,'Yield &amp; Quality'!N56&lt;'Dockage Schedule'!$C$42,'Dockage Schedule'!$M$41,'Yield &amp; Quality'!N56&lt;'Dockage Schedule'!$C$43,'Dockage Schedule'!$M$42,'Yield &amp; Quality'!N56&lt;'Dockage Schedule'!$C$44,'Dockage Schedule'!$M$43,'Yield &amp; Quality'!N56&lt;'Dockage Schedule'!$C$45,'Dockage Schedule'!$M$44,'Yield &amp; Quality'!N56&lt;'Dockage Schedule'!$C$46,'Dockage Schedule'!$M$45,'Yield &amp; Quality'!N56&lt;'Dockage Schedule'!$C$47,'Dockage Schedule'!$M$46,'Yield &amp; Quality'!N56&lt;'Dockage Schedule'!$C$48,'Dockage Schedule'!$M$47,'Yield &amp; Quality'!N56&lt;'Dockage Schedule'!$C$49,'Dockage Schedule'!O86,'Yield &amp; Quality'!N56&gt;='Dockage Schedule'!$C$49,'Dockage Schedule'!$M$49)</f>
        <v>0</v>
      </c>
      <c r="J61" s="62" cm="1">
        <f t="array" ref="J61">_xlfn.IFS('Yield &amp; Quality'!O56&lt;'Dockage Schedule'!$C$29,0,'Yield &amp; Quality'!O56&lt;'Dockage Schedule'!$C$30,'Dockage Schedule'!$M$29,'Yield &amp; Quality'!O56&lt;'Dockage Schedule'!$C$31,'Dockage Schedule'!$M$30,'Yield &amp; Quality'!O56&lt;'Dockage Schedule'!$C$32,'Dockage Schedule'!$M$31,'Yield &amp; Quality'!O56&lt;'Dockage Schedule'!$C$33,'Dockage Schedule'!$M$32,'Yield &amp; Quality'!O56&lt;'Dockage Schedule'!$C$34,'Dockage Schedule'!$M$33,'Yield &amp; Quality'!O56&lt;'Dockage Schedule'!$C$35,'Dockage Schedule'!$M$34,'Yield &amp; Quality'!O56&lt;'Dockage Schedule'!$C$36,'Dockage Schedule'!$M$35,'Yield &amp; Quality'!O56&lt;'Dockage Schedule'!$C$37,'Dockage Schedule'!$M$36,'Yield &amp; Quality'!O56&lt;'Dockage Schedule'!$C$38,'Dockage Schedule'!$M$37,'Yield &amp; Quality'!O56&lt;'Dockage Schedule'!$C$39,'Dockage Schedule'!$M$38,'Yield &amp; Quality'!O56&lt;'Dockage Schedule'!$C$40,'Dockage Schedule'!$M$39,'Yield &amp; Quality'!O56&lt;'Dockage Schedule'!$C$41,'Dockage Schedule'!$M$40,'Yield &amp; Quality'!O56&lt;'Dockage Schedule'!$C$42,'Dockage Schedule'!$M$41,'Yield &amp; Quality'!O56&lt;'Dockage Schedule'!$C$43,'Dockage Schedule'!$M$42,'Yield &amp; Quality'!O56&lt;'Dockage Schedule'!$C$44,'Dockage Schedule'!$M$43,'Yield &amp; Quality'!O56&lt;'Dockage Schedule'!$C$45,'Dockage Schedule'!$M$44,'Yield &amp; Quality'!O56&lt;'Dockage Schedule'!$C$46,'Dockage Schedule'!$M$45,'Yield &amp; Quality'!O56&lt;'Dockage Schedule'!$C$47,'Dockage Schedule'!$M$46,'Yield &amp; Quality'!O56&lt;'Dockage Schedule'!$C$48,'Dockage Schedule'!$M$47,'Yield &amp; Quality'!O56&lt;'Dockage Schedule'!$C$49,'Dockage Schedule'!P86,'Yield &amp; Quality'!O56&gt;='Dockage Schedule'!$C$49,'Dockage Schedule'!$M$49)</f>
        <v>0</v>
      </c>
      <c r="L61" s="67" cm="1">
        <f t="array" ref="L61">_xlfn.IFS('Yield &amp; Quality'!Q56&gt;='Dockage Schedule'!$P$4,'Dockage Schedule'!$AA$4,'Yield &amp; Quality'!Q56&gt;='Dockage Schedule'!$P$5,'Dockage Schedule'!$AA$5,'Yield &amp; Quality'!Q56&gt;='Dockage Schedule'!$P$6,'Dockage Schedule'!$AA$6,'Yield &amp; Quality'!Q56&gt;='Dockage Schedule'!$P$7,'Dockage Schedule'!$AA$7,'Yield &amp; Quality'!Q56&gt;='Dockage Schedule'!$P$8,'Dockage Schedule'!$AA$8,'Yield &amp; Quality'!Q56&gt;='Dockage Schedule'!$P$9,'Dockage Schedule'!$AA$9,'Yield &amp; Quality'!Q56&gt;='Dockage Schedule'!$P$10,'Dockage Schedule'!$AA$10,'Yield &amp; Quality'!Q56&gt;='Dockage Schedule'!$P$11,'Dockage Schedule'!$AA$11,'Yield &amp; Quality'!Q56&gt;='Dockage Schedule'!$P$12,'Dockage Schedule'!$AA$12,'Yield &amp; Quality'!Q56&gt;='Dockage Schedule'!$P$13,'Dockage Schedule'!$AA$13,'Yield &amp; Quality'!Q56&gt;='Dockage Schedule'!$P$14,'Dockage Schedule'!$AA$14,'Yield &amp; Quality'!Q56&gt;='Dockage Schedule'!$P$15,'Dockage Schedule'!$AA$15,'Yield &amp; Quality'!Q56&gt;='Dockage Schedule'!$P$16,'Dockage Schedule'!$AA$16,'Yield &amp; Quality'!Q56&gt;='Dockage Schedule'!$P$17,'Dockage Schedule'!$AA$17,'Yield &amp; Quality'!Q56&gt;='Dockage Schedule'!$P$18,'Dockage Schedule'!$AA$18,'Yield &amp; Quality'!Q56&gt;='Dockage Schedule'!$P$19,'Dockage Schedule'!$AA$19,'Yield &amp; Quality'!Q56&gt;='Dockage Schedule'!$P$20,'Dockage Schedule'!$AA$20,'Yield &amp; Quality'!Q56&gt;='Dockage Schedule'!$P$21,'Dockage Schedule'!$AA$21,'Yield &amp; Quality'!Q56&gt;='Dockage Schedule'!$P$22,'Dockage Schedule'!$AA$22,'Yield &amp; Quality'!Q56&gt;='Dockage Schedule'!$P$23,'Dockage Schedule'!$AA$23,'Yield &amp; Quality'!Q56&gt;='Dockage Schedule'!$P$24,'Dockage Schedule'!$AA$24,'Yield &amp; Quality'!Q56&gt;='Dockage Schedule'!$P$25,'Dockage Schedule'!$AA$25,'Yield &amp; Quality'!Q56&gt;='Dockage Schedule'!$P$26,'Dockage Schedule'!$AA$26,'Yield &amp; Quality'!Q56&gt;='Dockage Schedule'!$P$27,'Dockage Schedule'!$AA$27,'Yield &amp; Quality'!Q56&lt;'Dockage Schedule'!$P$27,'Dockage Schedule'!$AA$27)+_xlfn.IFS('Yield &amp; Quality'!V56&lt;'Dockage Schedule'!$AD$4,'Dockage Schedule'!$AN$3,'Yield &amp; Quality'!V56&lt;'Dockage Schedule'!$AD$5,'Dockage Schedule'!$AN$4,'Yield &amp; Quality'!V56&lt;'Dockage Schedule'!$AD$6,'Dockage Schedule'!$AN$5,'Yield &amp; Quality'!V56&lt;'Dockage Schedule'!$AD$7,'Dockage Schedule'!$AN$6,'Yield &amp; Quality'!V56&lt;'Dockage Schedule'!$AD$8,'Dockage Schedule'!$AN$7,'Yield &amp; Quality'!V56&lt;'Dockage Schedule'!$AD$9,'Dockage Schedule'!$AN$8,'Yield &amp; Quality'!V56&lt;'Dockage Schedule'!$AD$10,'Dockage Schedule'!$AN$9,'Yield &amp; Quality'!V56&lt;'Dockage Schedule'!$AD$11,'Dockage Schedule'!$AN$10,'Yield &amp; Quality'!V56&lt;'Dockage Schedule'!$AD$12,'Dockage Schedule'!$AN$11,'Yield &amp; Quality'!V56&lt;'Dockage Schedule'!$AD$13,'Dockage Schedule'!$AN$12,'Yield &amp; Quality'!V56&lt;'Dockage Schedule'!$AD$14,'Dockage Schedule'!$AN$13,'Yield &amp; Quality'!V56&lt;'Dockage Schedule'!$AD$15,'Dockage Schedule'!$AN$14,'Yield &amp; Quality'!V56&lt;'Dockage Schedule'!$AD$16,'Dockage Schedule'!$AN$15,'Yield &amp; Quality'!V56&lt;'Dockage Schedule'!$AD$17,'Dockage Schedule'!$AN$16,'Yield &amp; Quality'!V56&lt;'Dockage Schedule'!$AD$18,'Dockage Schedule'!$AN$17,'Yield &amp; Quality'!V56&lt;'Dockage Schedule'!$AD$19,'Dockage Schedule'!$AN$18,'Yield &amp; Quality'!V56&lt;'Dockage Schedule'!$AD$20,'Dockage Schedule'!$AN$19,'Yield &amp; Quality'!V56&lt;'Dockage Schedule'!$AD$21,'Dockage Schedule'!$AN$20,'Yield &amp; Quality'!V56&lt;'Dockage Schedule'!$AD$21,'Dockage Schedule'!$AN$22,'Yield &amp; Quality'!V56&lt;'Dockage Schedule'!$AD$22,'Dockage Schedule'!$AN$23,'Yield &amp; Quality'!V56&lt;'Dockage Schedule'!$AD$24,'Dockage Schedule'!$AN$24,'Yield &amp; Quality'!V56&lt;'Dockage Schedule'!$AD$25,'Dockage Schedule'!$AN$24,'Yield &amp; Quality'!V56&gt;='Dockage Schedule'!$AD$25,-500)-_xlfn.IFS('Yield &amp; Quality'!L56&lt;'Dockage Schedule'!$C$4,0,'Yield &amp; Quality'!L56&lt;'Dockage Schedule'!$C$5,'Dockage Schedule'!$M$4,'Yield &amp; Quality'!L56&lt;'Dockage Schedule'!$C$6,'Dockage Schedule'!$M$5,'Yield &amp; Quality'!L56&lt;'Dockage Schedule'!$C$6,'Dockage Schedule'!$M$7,'Yield &amp; Quality'!L56&lt;'Dockage Schedule'!$C$7,'Dockage Schedule'!$M$8,'Yield &amp; Quality'!L56&lt;'Dockage Schedule'!$C$8,'Dockage Schedule'!$M$9,'Yield &amp; Quality'!L56&lt;'Dockage Schedule'!$C$10,'Dockage Schedule'!$M$9,'Yield &amp; Quality'!L56&lt;'Dockage Schedule'!$C$10,'Dockage Schedule'!$M$11,'Yield &amp; Quality'!L56&lt;'Dockage Schedule'!$C$12,'Dockage Schedule'!$M$11,'Yield &amp; Quality'!L56&lt;'Dockage Schedule'!$C$13,'Dockage Schedule'!$M$12,'Yield &amp; Quality'!L56&lt;'Dockage Schedule'!$C$14,'Dockage Schedule'!$M$13,'Yield &amp; Quality'!L56&lt;'Dockage Schedule'!$C$15,'Dockage Schedule'!$M$14,'Yield &amp; Quality'!L56&lt;'Dockage Schedule'!$C$16,'Dockage Schedule'!$M$15,'Yield &amp; Quality'!L56&lt;'Dockage Schedule'!$C$17,'Dockage Schedule'!$M$16,'Yield &amp; Quality'!L56&lt;'Dockage Schedule'!$C$18,'Dockage Schedule'!$M$17,'Yield &amp; Quality'!L56&lt;'Dockage Schedule'!$C$19,'Dockage Schedule'!$M$18,'Yield &amp; Quality'!L56&lt;'Dockage Schedule'!$C$20,'Dockage Schedule'!$M$19,'Yield &amp; Quality'!L56&lt;'Dockage Schedule'!$C$21,'Dockage Schedule'!$M$20,'Yield &amp; Quality'!L56&lt;'Dockage Schedule'!$C$22,'Dockage Schedule'!$M$21,'Yield &amp; Quality'!L56&lt;'Dockage Schedule'!$C$23,'Dockage Schedule'!$M$22,'Yield &amp; Quality'!L56&lt;'Dockage Schedule'!$C$24,'Dockage Schedule'!$M$23,'Yield &amp; Quality'!L56&gt;='Dockage Schedule'!C62,'Dockage Schedule'!M62)</f>
        <v>-0.26</v>
      </c>
      <c r="M61" s="29" cm="1">
        <f t="array" ref="M61">_xlfn.IFS('Yield &amp; Quality'!R56&gt;='Dockage Schedule'!$P$4,'Dockage Schedule'!$AA$4,'Yield &amp; Quality'!R56&gt;='Dockage Schedule'!$P$5,'Dockage Schedule'!$AA$5,'Yield &amp; Quality'!R56&gt;='Dockage Schedule'!$P$6,'Dockage Schedule'!$AA$6,'Yield &amp; Quality'!R56&gt;='Dockage Schedule'!$P$7,'Dockage Schedule'!$AA$7,'Yield &amp; Quality'!R56&gt;='Dockage Schedule'!$P$8,'Dockage Schedule'!$AA$8,'Yield &amp; Quality'!R56&gt;='Dockage Schedule'!$P$9,'Dockage Schedule'!$AA$9,'Yield &amp; Quality'!R56&gt;='Dockage Schedule'!$P$10,'Dockage Schedule'!$AA$10,'Yield &amp; Quality'!R56&gt;='Dockage Schedule'!$P$11,'Dockage Schedule'!$AA$11,'Yield &amp; Quality'!R56&gt;='Dockage Schedule'!$P$12,'Dockage Schedule'!$AA$12,'Yield &amp; Quality'!R56&gt;='Dockage Schedule'!$P$13,'Dockage Schedule'!$AA$13,'Yield &amp; Quality'!R56&gt;='Dockage Schedule'!$P$14,'Dockage Schedule'!$AA$14,'Yield &amp; Quality'!R56&gt;='Dockage Schedule'!$P$15,'Dockage Schedule'!$AA$15,'Yield &amp; Quality'!R56&gt;='Dockage Schedule'!$P$16,'Dockage Schedule'!$AA$16,'Yield &amp; Quality'!R56&gt;='Dockage Schedule'!$P$17,'Dockage Schedule'!$AA$17,'Yield &amp; Quality'!R56&gt;='Dockage Schedule'!$P$18,'Dockage Schedule'!$AA$18,'Yield &amp; Quality'!R56&gt;='Dockage Schedule'!$P$19,'Dockage Schedule'!$AA$19,'Yield &amp; Quality'!R56&gt;='Dockage Schedule'!$P$20,'Dockage Schedule'!$AA$20,'Yield &amp; Quality'!R56&gt;='Dockage Schedule'!$P$21,'Dockage Schedule'!$AA$21,'Yield &amp; Quality'!R56&gt;='Dockage Schedule'!$P$22,'Dockage Schedule'!$AA$22,'Yield &amp; Quality'!R56&gt;='Dockage Schedule'!$P$23,'Dockage Schedule'!$AA$23,'Yield &amp; Quality'!R56&gt;='Dockage Schedule'!$P$24,'Dockage Schedule'!$AA$24,'Yield &amp; Quality'!R56&gt;='Dockage Schedule'!$P$25,'Dockage Schedule'!$AA$25,'Yield &amp; Quality'!R56&gt;='Dockage Schedule'!$P$26,'Dockage Schedule'!$AA$26,'Yield &amp; Quality'!R56&gt;='Dockage Schedule'!$P$27,'Dockage Schedule'!$AA$27,'Yield &amp; Quality'!R56&lt;'Dockage Schedule'!$P$27,'Dockage Schedule'!$AA$27)+_xlfn.IFS('Yield &amp; Quality'!W56&lt;'Dockage Schedule'!$AD$4,'Dockage Schedule'!$AN$3,'Yield &amp; Quality'!W56&lt;'Dockage Schedule'!$AD$5,'Dockage Schedule'!$AN$4,'Yield &amp; Quality'!W56&lt;'Dockage Schedule'!$AD$6,'Dockage Schedule'!$AN$5,'Yield &amp; Quality'!W56&lt;'Dockage Schedule'!$AD$7,'Dockage Schedule'!$AN$6,'Yield &amp; Quality'!W56&lt;'Dockage Schedule'!$AD$8,'Dockage Schedule'!$AN$7,'Yield &amp; Quality'!W56&lt;'Dockage Schedule'!$AD$9,'Dockage Schedule'!$AN$8,'Yield &amp; Quality'!W56&lt;'Dockage Schedule'!$AD$10,'Dockage Schedule'!$AN$9,'Yield &amp; Quality'!W56&lt;'Dockage Schedule'!$AD$11,'Dockage Schedule'!$AN$10,'Yield &amp; Quality'!W56&lt;'Dockage Schedule'!$AD$12,'Dockage Schedule'!$AN$11,'Yield &amp; Quality'!W56&lt;'Dockage Schedule'!$AD$13,'Dockage Schedule'!$AN$12,'Yield &amp; Quality'!W56&lt;'Dockage Schedule'!$AD$14,'Dockage Schedule'!$AN$13,'Yield &amp; Quality'!W56&lt;'Dockage Schedule'!$AD$15,'Dockage Schedule'!$AN$14,'Yield &amp; Quality'!W56&lt;'Dockage Schedule'!$AD$16,'Dockage Schedule'!$AN$15,'Yield &amp; Quality'!W56&lt;'Dockage Schedule'!$AD$17,'Dockage Schedule'!$AN$16,'Yield &amp; Quality'!W56&lt;'Dockage Schedule'!$AD$18,'Dockage Schedule'!$AN$17,'Yield &amp; Quality'!W56&lt;'Dockage Schedule'!$AD$19,'Dockage Schedule'!$AN$18,'Yield &amp; Quality'!W56&lt;'Dockage Schedule'!$AD$20,'Dockage Schedule'!$AN$19,'Yield &amp; Quality'!W56&lt;'Dockage Schedule'!$AD$21,'Dockage Schedule'!$AN$20,'Yield &amp; Quality'!W56&lt;'Dockage Schedule'!$AD$21,'Dockage Schedule'!$AN$22,'Yield &amp; Quality'!W56&lt;'Dockage Schedule'!$AD$22,'Dockage Schedule'!$AN$23,'Yield &amp; Quality'!W56&lt;'Dockage Schedule'!$AD$24,'Dockage Schedule'!$AN$24,'Yield &amp; Quality'!W56&lt;'Dockage Schedule'!$AD$25,'Dockage Schedule'!$AN$24,'Yield &amp; Quality'!W56&gt;='Dockage Schedule'!$AD$25,-500)-_xlfn.IFS('Yield &amp; Quality'!M56&lt;'Dockage Schedule'!$C$4,0,'Yield &amp; Quality'!M56&lt;'Dockage Schedule'!$C$5,'Dockage Schedule'!$M$4,'Yield &amp; Quality'!M56&lt;'Dockage Schedule'!$C$6,'Dockage Schedule'!$M$5,'Yield &amp; Quality'!M56&lt;'Dockage Schedule'!$C$6,'Dockage Schedule'!$M$7,'Yield &amp; Quality'!M56&lt;'Dockage Schedule'!$C$7,'Dockage Schedule'!$M$8,'Yield &amp; Quality'!M56&lt;'Dockage Schedule'!$C$8,'Dockage Schedule'!$M$9,'Yield &amp; Quality'!M56&lt;'Dockage Schedule'!$C$10,'Dockage Schedule'!$M$9,'Yield &amp; Quality'!M56&lt;'Dockage Schedule'!$C$10,'Dockage Schedule'!$M$11,'Yield &amp; Quality'!M56&lt;'Dockage Schedule'!$C$12,'Dockage Schedule'!$M$11,'Yield &amp; Quality'!M56&lt;'Dockage Schedule'!$C$13,'Dockage Schedule'!$M$12,'Yield &amp; Quality'!M56&lt;'Dockage Schedule'!$C$14,'Dockage Schedule'!$M$13,'Yield &amp; Quality'!M56&lt;'Dockage Schedule'!$C$15,'Dockage Schedule'!$M$14,'Yield &amp; Quality'!M56&lt;'Dockage Schedule'!$C$16,'Dockage Schedule'!$M$15,'Yield &amp; Quality'!M56&lt;'Dockage Schedule'!$C$17,'Dockage Schedule'!$M$16,'Yield &amp; Quality'!M56&lt;'Dockage Schedule'!$C$18,'Dockage Schedule'!$M$17,'Yield &amp; Quality'!M56&lt;'Dockage Schedule'!$C$19,'Dockage Schedule'!$M$18,'Yield &amp; Quality'!M56&lt;'Dockage Schedule'!$C$20,'Dockage Schedule'!$M$19,'Yield &amp; Quality'!M56&lt;'Dockage Schedule'!$C$21,'Dockage Schedule'!$M$20,'Yield &amp; Quality'!M56&lt;'Dockage Schedule'!$C$22,'Dockage Schedule'!$M$21,'Yield &amp; Quality'!M56&lt;'Dockage Schedule'!$C$23,'Dockage Schedule'!$M$22,'Yield &amp; Quality'!M56&lt;'Dockage Schedule'!$C$24,'Dockage Schedule'!$M$23,'Yield &amp; Quality'!M56&gt;='Dockage Schedule'!D62,'Dockage Schedule'!N62)</f>
        <v>-0.06</v>
      </c>
      <c r="N61" s="29" cm="1">
        <f t="array" ref="N61">_xlfn.IFS('Yield &amp; Quality'!S56&gt;='Dockage Schedule'!$P$4,'Dockage Schedule'!$AA$4,'Yield &amp; Quality'!S56&gt;='Dockage Schedule'!$P$5,'Dockage Schedule'!$AA$5,'Yield &amp; Quality'!S56&gt;='Dockage Schedule'!$P$6,'Dockage Schedule'!$AA$6,'Yield &amp; Quality'!S56&gt;='Dockage Schedule'!$P$7,'Dockage Schedule'!$AA$7,'Yield &amp; Quality'!S56&gt;='Dockage Schedule'!$P$8,'Dockage Schedule'!$AA$8,'Yield &amp; Quality'!S56&gt;='Dockage Schedule'!$P$9,'Dockage Schedule'!$AA$9,'Yield &amp; Quality'!S56&gt;='Dockage Schedule'!$P$10,'Dockage Schedule'!$AA$10,'Yield &amp; Quality'!S56&gt;='Dockage Schedule'!$P$11,'Dockage Schedule'!$AA$11,'Yield &amp; Quality'!S56&gt;='Dockage Schedule'!$P$12,'Dockage Schedule'!$AA$12,'Yield &amp; Quality'!S56&gt;='Dockage Schedule'!$P$13,'Dockage Schedule'!$AA$13,'Yield &amp; Quality'!S56&gt;='Dockage Schedule'!$P$14,'Dockage Schedule'!$AA$14,'Yield &amp; Quality'!S56&gt;='Dockage Schedule'!$P$15,'Dockage Schedule'!$AA$15,'Yield &amp; Quality'!S56&gt;='Dockage Schedule'!$P$16,'Dockage Schedule'!$AA$16,'Yield &amp; Quality'!S56&gt;='Dockage Schedule'!$P$17,'Dockage Schedule'!$AA$17,'Yield &amp; Quality'!S56&gt;='Dockage Schedule'!$P$18,'Dockage Schedule'!$AA$18,'Yield &amp; Quality'!S56&gt;='Dockage Schedule'!$P$19,'Dockage Schedule'!$AA$19,'Yield &amp; Quality'!S56&gt;='Dockage Schedule'!$P$20,'Dockage Schedule'!$AA$20,'Yield &amp; Quality'!S56&gt;='Dockage Schedule'!$P$21,'Dockage Schedule'!$AA$21,'Yield &amp; Quality'!S56&gt;='Dockage Schedule'!$P$22,'Dockage Schedule'!$AA$22,'Yield &amp; Quality'!S56&gt;='Dockage Schedule'!$P$23,'Dockage Schedule'!$AA$23,'Yield &amp; Quality'!S56&gt;='Dockage Schedule'!$P$24,'Dockage Schedule'!$AA$24,'Yield &amp; Quality'!S56&gt;='Dockage Schedule'!$P$25,'Dockage Schedule'!$AA$25,'Yield &amp; Quality'!S56&gt;='Dockage Schedule'!$P$26,'Dockage Schedule'!$AA$26,'Yield &amp; Quality'!S56&gt;='Dockage Schedule'!$P$27,'Dockage Schedule'!$AA$27,'Yield &amp; Quality'!S56&lt;'Dockage Schedule'!$P$27,'Dockage Schedule'!$AA$27)+_xlfn.IFS('Yield &amp; Quality'!X56&lt;'Dockage Schedule'!$AD$4,'Dockage Schedule'!$AN$3,'Yield &amp; Quality'!X56&lt;'Dockage Schedule'!$AD$5,'Dockage Schedule'!$AN$4,'Yield &amp; Quality'!X56&lt;'Dockage Schedule'!$AD$6,'Dockage Schedule'!$AN$5,'Yield &amp; Quality'!X56&lt;'Dockage Schedule'!$AD$7,'Dockage Schedule'!$AN$6,'Yield &amp; Quality'!X56&lt;'Dockage Schedule'!$AD$8,'Dockage Schedule'!$AN$7,'Yield &amp; Quality'!X56&lt;'Dockage Schedule'!$AD$9,'Dockage Schedule'!$AN$8,'Yield &amp; Quality'!X56&lt;'Dockage Schedule'!$AD$10,'Dockage Schedule'!$AN$9,'Yield &amp; Quality'!X56&lt;'Dockage Schedule'!$AD$11,'Dockage Schedule'!$AN$10,'Yield &amp; Quality'!X56&lt;'Dockage Schedule'!$AD$12,'Dockage Schedule'!$AN$11,'Yield &amp; Quality'!X56&lt;'Dockage Schedule'!$AD$13,'Dockage Schedule'!$AN$12,'Yield &amp; Quality'!X56&lt;'Dockage Schedule'!$AD$14,'Dockage Schedule'!$AN$13,'Yield &amp; Quality'!X56&lt;'Dockage Schedule'!$AD$15,'Dockage Schedule'!$AN$14,'Yield &amp; Quality'!X56&lt;'Dockage Schedule'!$AD$16,'Dockage Schedule'!$AN$15,'Yield &amp; Quality'!X56&lt;'Dockage Schedule'!$AD$17,'Dockage Schedule'!$AN$16,'Yield &amp; Quality'!X56&lt;'Dockage Schedule'!$AD$18,'Dockage Schedule'!$AN$17,'Yield &amp; Quality'!X56&lt;'Dockage Schedule'!$AD$19,'Dockage Schedule'!$AN$18,'Yield &amp; Quality'!X56&lt;'Dockage Schedule'!$AD$20,'Dockage Schedule'!$AN$19,'Yield &amp; Quality'!X56&lt;'Dockage Schedule'!$AD$21,'Dockage Schedule'!$AN$20,'Yield &amp; Quality'!X56&lt;'Dockage Schedule'!$AD$21,'Dockage Schedule'!$AN$22,'Yield &amp; Quality'!X56&lt;'Dockage Schedule'!$AD$22,'Dockage Schedule'!$AN$23,'Yield &amp; Quality'!X56&lt;'Dockage Schedule'!$AD$24,'Dockage Schedule'!$AN$24,'Yield &amp; Quality'!X56&lt;'Dockage Schedule'!$AD$25,'Dockage Schedule'!$AN$24,'Yield &amp; Quality'!X56&gt;='Dockage Schedule'!$AD$25,-500)-_xlfn.IFS('Yield &amp; Quality'!N56&lt;'Dockage Schedule'!$C$4,0,'Yield &amp; Quality'!N56&lt;'Dockage Schedule'!$C$5,'Dockage Schedule'!$M$4,'Yield &amp; Quality'!N56&lt;'Dockage Schedule'!$C$6,'Dockage Schedule'!$M$5,'Yield &amp; Quality'!N56&lt;'Dockage Schedule'!$C$6,'Dockage Schedule'!$M$7,'Yield &amp; Quality'!N56&lt;'Dockage Schedule'!$C$7,'Dockage Schedule'!$M$8,'Yield &amp; Quality'!N56&lt;'Dockage Schedule'!$C$8,'Dockage Schedule'!$M$9,'Yield &amp; Quality'!N56&lt;'Dockage Schedule'!$C$10,'Dockage Schedule'!$M$9,'Yield &amp; Quality'!N56&lt;'Dockage Schedule'!$C$10,'Dockage Schedule'!$M$11,'Yield &amp; Quality'!N56&lt;'Dockage Schedule'!$C$12,'Dockage Schedule'!$M$11,'Yield &amp; Quality'!N56&lt;'Dockage Schedule'!$C$13,'Dockage Schedule'!$M$12,'Yield &amp; Quality'!N56&lt;'Dockage Schedule'!$C$14,'Dockage Schedule'!$M$13,'Yield &amp; Quality'!N56&lt;'Dockage Schedule'!$C$15,'Dockage Schedule'!$M$14,'Yield &amp; Quality'!N56&lt;'Dockage Schedule'!$C$16,'Dockage Schedule'!$M$15,'Yield &amp; Quality'!N56&lt;'Dockage Schedule'!$C$17,'Dockage Schedule'!$M$16,'Yield &amp; Quality'!N56&lt;'Dockage Schedule'!$C$18,'Dockage Schedule'!$M$17,'Yield &amp; Quality'!N56&lt;'Dockage Schedule'!$C$19,'Dockage Schedule'!$M$18,'Yield &amp; Quality'!N56&lt;'Dockage Schedule'!$C$20,'Dockage Schedule'!$M$19,'Yield &amp; Quality'!N56&lt;'Dockage Schedule'!$C$21,'Dockage Schedule'!$M$20,'Yield &amp; Quality'!N56&lt;'Dockage Schedule'!$C$22,'Dockage Schedule'!$M$21,'Yield &amp; Quality'!N56&lt;'Dockage Schedule'!$C$23,'Dockage Schedule'!$M$22,'Yield &amp; Quality'!N56&lt;'Dockage Schedule'!$C$24,'Dockage Schedule'!$M$23,'Yield &amp; Quality'!N56&gt;='Dockage Schedule'!E62,'Dockage Schedule'!O62)</f>
        <v>-0.09</v>
      </c>
      <c r="O61" s="68" cm="1">
        <f t="array" ref="O61">_xlfn.IFS('Yield &amp; Quality'!T56&gt;='Dockage Schedule'!$P$4,'Dockage Schedule'!$AA$4,'Yield &amp; Quality'!T56&gt;='Dockage Schedule'!$P$5,'Dockage Schedule'!$AA$5,'Yield &amp; Quality'!T56&gt;='Dockage Schedule'!$P$6,'Dockage Schedule'!$AA$6,'Yield &amp; Quality'!T56&gt;='Dockage Schedule'!$P$7,'Dockage Schedule'!$AA$7,'Yield &amp; Quality'!T56&gt;='Dockage Schedule'!$P$8,'Dockage Schedule'!$AA$8,'Yield &amp; Quality'!T56&gt;='Dockage Schedule'!$P$9,'Dockage Schedule'!$AA$9,'Yield &amp; Quality'!T56&gt;='Dockage Schedule'!$P$10,'Dockage Schedule'!$AA$10,'Yield &amp; Quality'!T56&gt;='Dockage Schedule'!$P$11,'Dockage Schedule'!$AA$11,'Yield &amp; Quality'!T56&gt;='Dockage Schedule'!$P$12,'Dockage Schedule'!$AA$12,'Yield &amp; Quality'!T56&gt;='Dockage Schedule'!$P$13,'Dockage Schedule'!$AA$13,'Yield &amp; Quality'!T56&gt;='Dockage Schedule'!$P$14,'Dockage Schedule'!$AA$14,'Yield &amp; Quality'!T56&gt;='Dockage Schedule'!$P$15,'Dockage Schedule'!$AA$15,'Yield &amp; Quality'!T56&gt;='Dockage Schedule'!$P$16,'Dockage Schedule'!$AA$16,'Yield &amp; Quality'!T56&gt;='Dockage Schedule'!$P$17,'Dockage Schedule'!$AA$17,'Yield &amp; Quality'!T56&gt;='Dockage Schedule'!$P$18,'Dockage Schedule'!$AA$18,'Yield &amp; Quality'!T56&gt;='Dockage Schedule'!$P$19,'Dockage Schedule'!$AA$19,'Yield &amp; Quality'!T56&gt;='Dockage Schedule'!$P$20,'Dockage Schedule'!$AA$20,'Yield &amp; Quality'!T56&gt;='Dockage Schedule'!$P$21,'Dockage Schedule'!$AA$21,'Yield &amp; Quality'!T56&gt;='Dockage Schedule'!$P$22,'Dockage Schedule'!$AA$22,'Yield &amp; Quality'!T56&gt;='Dockage Schedule'!$P$23,'Dockage Schedule'!$AA$23,'Yield &amp; Quality'!T56&gt;='Dockage Schedule'!$P$24,'Dockage Schedule'!$AA$24,'Yield &amp; Quality'!T56&gt;='Dockage Schedule'!$P$25,'Dockage Schedule'!$AA$25,'Yield &amp; Quality'!T56&gt;='Dockage Schedule'!$P$26,'Dockage Schedule'!$AA$26,'Yield &amp; Quality'!T56&gt;='Dockage Schedule'!$P$27,'Dockage Schedule'!$AA$27,'Yield &amp; Quality'!T56&lt;'Dockage Schedule'!$P$27,'Dockage Schedule'!$AA$27)+_xlfn.IFS('Yield &amp; Quality'!Y56&lt;'Dockage Schedule'!$AD$4,'Dockage Schedule'!$AN$3,'Yield &amp; Quality'!Y56&lt;'Dockage Schedule'!$AD$5,'Dockage Schedule'!$AN$4,'Yield &amp; Quality'!Y56&lt;'Dockage Schedule'!$AD$6,'Dockage Schedule'!$AN$5,'Yield &amp; Quality'!Y56&lt;'Dockage Schedule'!$AD$7,'Dockage Schedule'!$AN$6,'Yield &amp; Quality'!Y56&lt;'Dockage Schedule'!$AD$8,'Dockage Schedule'!$AN$7,'Yield &amp; Quality'!Y56&lt;'Dockage Schedule'!$AD$9,'Dockage Schedule'!$AN$8,'Yield &amp; Quality'!Y56&lt;'Dockage Schedule'!$AD$10,'Dockage Schedule'!$AN$9,'Yield &amp; Quality'!Y56&lt;'Dockage Schedule'!$AD$11,'Dockage Schedule'!$AN$10,'Yield &amp; Quality'!Y56&lt;'Dockage Schedule'!$AD$12,'Dockage Schedule'!$AN$11,'Yield &amp; Quality'!Y56&lt;'Dockage Schedule'!$AD$13,'Dockage Schedule'!$AN$12,'Yield &amp; Quality'!Y56&lt;'Dockage Schedule'!$AD$14,'Dockage Schedule'!$AN$13,'Yield &amp; Quality'!Y56&lt;'Dockage Schedule'!$AD$15,'Dockage Schedule'!$AN$14,'Yield &amp; Quality'!Y56&lt;'Dockage Schedule'!$AD$16,'Dockage Schedule'!$AN$15,'Yield &amp; Quality'!Y56&lt;'Dockage Schedule'!$AD$17,'Dockage Schedule'!$AN$16,'Yield &amp; Quality'!Y56&lt;'Dockage Schedule'!$AD$18,'Dockage Schedule'!$AN$17,'Yield &amp; Quality'!Y56&lt;'Dockage Schedule'!$AD$19,'Dockage Schedule'!$AN$18,'Yield &amp; Quality'!Y56&lt;'Dockage Schedule'!$AD$20,'Dockage Schedule'!$AN$19,'Yield &amp; Quality'!Y56&lt;'Dockage Schedule'!$AD$21,'Dockage Schedule'!$AN$20,'Yield &amp; Quality'!Y56&lt;'Dockage Schedule'!$AD$21,'Dockage Schedule'!$AN$22,'Yield &amp; Quality'!Y56&lt;'Dockage Schedule'!$AD$22,'Dockage Schedule'!$AN$23,'Yield &amp; Quality'!Y56&lt;'Dockage Schedule'!$AD$24,'Dockage Schedule'!$AN$24,'Yield &amp; Quality'!Y56&lt;'Dockage Schedule'!$AD$25,'Dockage Schedule'!$AN$24,'Yield &amp; Quality'!Y56&gt;='Dockage Schedule'!$AD$25,-500)-_xlfn.IFS('Yield &amp; Quality'!O56&lt;'Dockage Schedule'!$C$4,0,'Yield &amp; Quality'!O56&lt;'Dockage Schedule'!$C$5,'Dockage Schedule'!$M$4,'Yield &amp; Quality'!O56&lt;'Dockage Schedule'!$C$6,'Dockage Schedule'!$M$5,'Yield &amp; Quality'!O56&lt;'Dockage Schedule'!$C$6,'Dockage Schedule'!$M$7,'Yield &amp; Quality'!O56&lt;'Dockage Schedule'!$C$7,'Dockage Schedule'!$M$8,'Yield &amp; Quality'!O56&lt;'Dockage Schedule'!$C$8,'Dockage Schedule'!$M$9,'Yield &amp; Quality'!O56&lt;'Dockage Schedule'!$C$10,'Dockage Schedule'!$M$9,'Yield &amp; Quality'!O56&lt;'Dockage Schedule'!$C$10,'Dockage Schedule'!$M$11,'Yield &amp; Quality'!O56&lt;'Dockage Schedule'!$C$12,'Dockage Schedule'!$M$11,'Yield &amp; Quality'!O56&lt;'Dockage Schedule'!$C$13,'Dockage Schedule'!$M$12,'Yield &amp; Quality'!O56&lt;'Dockage Schedule'!$C$14,'Dockage Schedule'!$M$13,'Yield &amp; Quality'!O56&lt;'Dockage Schedule'!$C$15,'Dockage Schedule'!$M$14,'Yield &amp; Quality'!O56&lt;'Dockage Schedule'!$C$16,'Dockage Schedule'!$M$15,'Yield &amp; Quality'!O56&lt;'Dockage Schedule'!$C$17,'Dockage Schedule'!$M$16,'Yield &amp; Quality'!O56&lt;'Dockage Schedule'!$C$18,'Dockage Schedule'!$M$17,'Yield &amp; Quality'!O56&lt;'Dockage Schedule'!$C$19,'Dockage Schedule'!$M$18,'Yield &amp; Quality'!O56&lt;'Dockage Schedule'!$C$20,'Dockage Schedule'!$M$19,'Yield &amp; Quality'!O56&lt;'Dockage Schedule'!$C$21,'Dockage Schedule'!$M$20,'Yield &amp; Quality'!O56&lt;'Dockage Schedule'!$C$22,'Dockage Schedule'!$M$21,'Yield &amp; Quality'!O56&lt;'Dockage Schedule'!$C$23,'Dockage Schedule'!$M$22,'Yield &amp; Quality'!O56&lt;'Dockage Schedule'!$C$24,'Dockage Schedule'!$M$23,'Yield &amp; Quality'!O56&gt;='Dockage Schedule'!F62,'Dockage Schedule'!P62)</f>
        <v>-0.06</v>
      </c>
      <c r="Q61" s="66">
        <f>(('Yield &amp; Quality'!G56*((100-'Partial Returns'!G61)/100))*($C$3+L61))+($C$4*'Yield &amp; Quality'!AA56)</f>
        <v>736.13605702187908</v>
      </c>
      <c r="R61" s="7">
        <f>(('Yield &amp; Quality'!H56*((100-'Partial Returns'!H61)/100))*($C$3+M61))+($C$4*'Yield &amp; Quality'!AB56)</f>
        <v>620.77287963141873</v>
      </c>
      <c r="S61" s="7">
        <f>(('Yield &amp; Quality'!I56*((100-'Partial Returns'!I61)/100))*($C$3+N61))+($C$4*'Yield &amp; Quality'!AC56)</f>
        <v>921.0573398942629</v>
      </c>
      <c r="T61" s="8">
        <f>(('Yield &amp; Quality'!J56*((100-'Partial Returns'!J61)/100))*($C$3+O61))+($C$4*'Yield &amp; Quality'!AD56)</f>
        <v>1017.6931933185563</v>
      </c>
      <c r="U61" s="5"/>
      <c r="V61" s="66" cm="1">
        <f t="array" ref="V61">_xlfn.IFS('Yield &amp; Quality'!B56='Treatment Costs'!$A$3,'Treatment Costs'!$K$3,'Yield &amp; Quality'!B56='Treatment Costs'!$A$4,'Treatment Costs'!$K$4,'Yield &amp; Quality'!B56='Treatment Costs'!$A$5,'Treatment Costs'!$K$5,'Yield &amp; Quality'!B56='Treatment Costs'!$A$6,'Treatment Costs'!$K$6,'Yield &amp; Quality'!B56='Treatment Costs'!$A$7,'Treatment Costs'!$K$7,'Yield &amp; Quality'!B56='Treatment Costs'!$A$8,'Treatment Costs'!$K$8,'Yield &amp; Quality'!B56='Treatment Costs'!$A$9,'Treatment Costs'!$K$9,'Yield &amp; Quality'!B56='Treatment Costs'!$A$10,'Treatment Costs'!$K$10,'Yield &amp; Quality'!B56='Treatment Costs'!$A$11,'Treatment Costs'!$K$11,'Yield &amp; Quality'!B56='Treatment Costs'!$A$12,'Treatment Costs'!$K$12,'Yield &amp; Quality'!B56='Treatment Costs'!$A$13,'Treatment Costs'!$K$13,'Yield &amp; Quality'!B56='Treatment Costs'!$A$14,'Treatment Costs'!$K$14,'Yield &amp; Quality'!B56='Treatment Costs'!$A$15,'Treatment Costs'!$K$15,'Yield &amp; Quality'!B56='Treatment Costs'!$A$16,'Treatment Costs'!$K$16)</f>
        <v>172.04642857142858</v>
      </c>
      <c r="W61" s="7" cm="1">
        <f t="array" ref="W61">_xlfn.IFS('Yield &amp; Quality'!C56='Treatment Costs'!$A$3,'Treatment Costs'!$W$3,'Yield &amp; Quality'!C56='Treatment Costs'!$A$4,'Treatment Costs'!$W$4,'Yield &amp; Quality'!C56='Treatment Costs'!$A$5,'Treatment Costs'!$W$5,'Yield &amp; Quality'!C56='Treatment Costs'!$A$6,'Treatment Costs'!$W$6,'Yield &amp; Quality'!C56='Treatment Costs'!$A$7,'Treatment Costs'!$W$7,'Yield &amp; Quality'!C56='Treatment Costs'!$A$8,'Treatment Costs'!$W$8,'Yield &amp; Quality'!C56='Treatment Costs'!$A$9,'Treatment Costs'!$W$9,'Yield &amp; Quality'!C56='Treatment Costs'!$A$10,'Treatment Costs'!$W$10,'Yield &amp; Quality'!C56='Treatment Costs'!$A$11,'Treatment Costs'!$W$11,'Yield &amp; Quality'!C56='Treatment Costs'!$A$12,'Treatment Costs'!$W$12,'Yield &amp; Quality'!C56='Treatment Costs'!$A$13,'Treatment Costs'!$W$13,'Yield &amp; Quality'!C56='Treatment Costs'!$A$14,'Treatment Costs'!$W$14,'Yield &amp; Quality'!C56='Treatment Costs'!$A$15,'Treatment Costs'!$W$15,'Yield &amp; Quality'!C56='Treatment Costs'!$A$16,'Treatment Costs'!$W$16)</f>
        <v>158.14017857142858</v>
      </c>
      <c r="X61" s="7" cm="1">
        <f t="array" ref="X61">_xlfn.IFS('Yield &amp; Quality'!D56='Treatment Costs'!$A$3,'Treatment Costs'!$K$3,'Yield &amp; Quality'!D56='Treatment Costs'!$A$4,'Treatment Costs'!$K$4,'Yield &amp; Quality'!D56='Treatment Costs'!$A$5,'Treatment Costs'!$K$5,'Yield &amp; Quality'!D56='Treatment Costs'!$A$6,'Treatment Costs'!$K$6,'Yield &amp; Quality'!D56='Treatment Costs'!$A$7,'Treatment Costs'!$K$7,'Yield &amp; Quality'!D56='Treatment Costs'!$A$8,'Treatment Costs'!$K$8,'Yield &amp; Quality'!D56='Treatment Costs'!$A$9,'Treatment Costs'!$K$9,'Yield &amp; Quality'!D56='Treatment Costs'!$A$10,'Treatment Costs'!$K$10,'Yield &amp; Quality'!D56='Treatment Costs'!$A$11,'Treatment Costs'!$K$11,'Yield &amp; Quality'!D56='Treatment Costs'!$A$12,'Treatment Costs'!$K$12,'Yield &amp; Quality'!D56='Treatment Costs'!$A$13,'Treatment Costs'!$K$13,'Yield &amp; Quality'!D56='Treatment Costs'!$A$14,'Treatment Costs'!$K$14,'Yield &amp; Quality'!D56='Treatment Costs'!$A$15,'Treatment Costs'!$K$15,'Yield &amp; Quality'!D56='Treatment Costs'!$A$16,'Treatment Costs'!$K$16)</f>
        <v>106.12410714285714</v>
      </c>
      <c r="Y61" s="8" cm="1">
        <f t="array" ref="Y61">_xlfn.IFS('Yield &amp; Quality'!E56='Treatment Costs'!$A$3,'Treatment Costs'!$W$3,'Yield &amp; Quality'!E56='Treatment Costs'!$A$4,'Treatment Costs'!$W$4,'Yield &amp; Quality'!E56='Treatment Costs'!$A$5,'Treatment Costs'!$W$5,'Yield &amp; Quality'!E56='Treatment Costs'!$A$6,'Treatment Costs'!$W$6,'Yield &amp; Quality'!E56='Treatment Costs'!$A$7,'Treatment Costs'!$W$7,'Yield &amp; Quality'!E56='Treatment Costs'!$A$8,'Treatment Costs'!$W$8,'Yield &amp; Quality'!E56='Treatment Costs'!$A$9,'Treatment Costs'!$W$9,'Yield &amp; Quality'!E56='Treatment Costs'!$A$10,'Treatment Costs'!$W$10,'Yield &amp; Quality'!E56='Treatment Costs'!$A$11,'Treatment Costs'!$W$11,'Yield &amp; Quality'!E56='Treatment Costs'!$A$12,'Treatment Costs'!$W$12,'Yield &amp; Quality'!E56='Treatment Costs'!$A$13,'Treatment Costs'!$W$13,'Yield &amp; Quality'!E56='Treatment Costs'!$A$14,'Treatment Costs'!$W$14,'Yield &amp; Quality'!E56='Treatment Costs'!$A$15,'Treatment Costs'!$W$15,'Yield &amp; Quality'!E56='Treatment Costs'!$A$16,'Treatment Costs'!$W$16)</f>
        <v>98.436607142857142</v>
      </c>
      <c r="AA61" s="66">
        <f>(('Yield &amp; Quality'!G56*((100-'Partial Returns'!G61)/100))*($C$3+L61))+($C$4*'Yield &amp; Quality'!AA56)-V61</f>
        <v>564.0896284504505</v>
      </c>
      <c r="AB61" s="7">
        <f>(('Yield &amp; Quality'!H56*((100-'Partial Returns'!H61)/100))*($C$3+M61))+($C$4*'Yield &amp; Quality'!AB56)-W61</f>
        <v>462.63270105999015</v>
      </c>
      <c r="AC61" s="7">
        <f>(('Yield &amp; Quality'!I56*((100-'Partial Returns'!I61)/100))*($C$3+N61))+($C$4*'Yield &amp; Quality'!AC56)-X61</f>
        <v>814.93323275140574</v>
      </c>
      <c r="AD61" s="8">
        <f>(('Yield &amp; Quality'!J56*((100-'Partial Returns'!J61)/100))*($C$3+O61))+($C$4*'Yield &amp; Quality'!AD56)-Y61</f>
        <v>919.25658617569911</v>
      </c>
    </row>
    <row r="62" spans="1:30" x14ac:dyDescent="0.25">
      <c r="A62">
        <v>8.5</v>
      </c>
      <c r="B62" s="66">
        <f>($C$3*'Yield &amp; Quality'!G57)+($C$4*'Yield &amp; Quality'!AA57)</f>
        <v>853.51975365725366</v>
      </c>
      <c r="C62" s="7">
        <f>($C$3*'Yield &amp; Quality'!H57)+($C$4*'Yield &amp; Quality'!AB57)</f>
        <v>619.4042864211242</v>
      </c>
      <c r="D62" s="7">
        <f>($C$3*'Yield &amp; Quality'!I57)+($C$4*'Yield &amp; Quality'!AC57)</f>
        <v>931.5126761827953</v>
      </c>
      <c r="E62" s="8">
        <f>($C$3*'Yield &amp; Quality'!J57)+($C$4*'Yield &amp; Quality'!AD57)</f>
        <v>854.77451767998173</v>
      </c>
      <c r="G62" s="61" cm="1">
        <f t="array" ref="G62">_xlfn.IFS('Yield &amp; Quality'!L57&lt;'Dockage Schedule'!$C$29,0,'Yield &amp; Quality'!L57&lt;'Dockage Schedule'!$C$30,'Dockage Schedule'!$M$29,'Yield &amp; Quality'!L57&lt;'Dockage Schedule'!$C$31,'Dockage Schedule'!$M$30,'Yield &amp; Quality'!L57&lt;'Dockage Schedule'!$C$32,'Dockage Schedule'!$M$31,'Yield &amp; Quality'!L57&lt;'Dockage Schedule'!$C$33,'Dockage Schedule'!$M$32,'Yield &amp; Quality'!L57&lt;'Dockage Schedule'!$C$34,'Dockage Schedule'!$M$33,'Yield &amp; Quality'!L57&lt;'Dockage Schedule'!$C$35,'Dockage Schedule'!$M$34,'Yield &amp; Quality'!L57&lt;'Dockage Schedule'!$C$36,'Dockage Schedule'!$M$35,'Yield &amp; Quality'!L57&lt;'Dockage Schedule'!$C$37,'Dockage Schedule'!$M$36,'Yield &amp; Quality'!L57&lt;'Dockage Schedule'!$C$38,'Dockage Schedule'!$M$37,'Yield &amp; Quality'!L57&lt;'Dockage Schedule'!$C$39,'Dockage Schedule'!$M$38,'Yield &amp; Quality'!L57&lt;'Dockage Schedule'!$C$40,'Dockage Schedule'!$M$39,'Yield &amp; Quality'!L57&lt;'Dockage Schedule'!$C$41,'Dockage Schedule'!$M$40,'Yield &amp; Quality'!L57&lt;'Dockage Schedule'!$C$42,'Dockage Schedule'!$M$41,'Yield &amp; Quality'!L57&lt;'Dockage Schedule'!$C$43,'Dockage Schedule'!$M$42,'Yield &amp; Quality'!L57&lt;'Dockage Schedule'!$C$44,'Dockage Schedule'!$M$43,'Yield &amp; Quality'!L57&lt;'Dockage Schedule'!$C$45,'Dockage Schedule'!$M$44,'Yield &amp; Quality'!L57&lt;'Dockage Schedule'!$C$46,'Dockage Schedule'!$M$45,'Yield &amp; Quality'!L57&lt;'Dockage Schedule'!$C$47,'Dockage Schedule'!$M$46,'Yield &amp; Quality'!L57&lt;'Dockage Schedule'!$C$48,'Dockage Schedule'!$M$47,'Yield &amp; Quality'!L57&lt;'Dockage Schedule'!$C$49,'Dockage Schedule'!M87,'Yield &amp; Quality'!L57&gt;='Dockage Schedule'!$C$49,'Dockage Schedule'!$M$49)</f>
        <v>0</v>
      </c>
      <c r="H62" cm="1">
        <f t="array" ref="H62">_xlfn.IFS('Yield &amp; Quality'!M57&lt;'Dockage Schedule'!$C$29,0,'Yield &amp; Quality'!M57&lt;'Dockage Schedule'!$C$30,'Dockage Schedule'!$M$29,'Yield &amp; Quality'!M57&lt;'Dockage Schedule'!$C$31,'Dockage Schedule'!$M$30,'Yield &amp; Quality'!M57&lt;'Dockage Schedule'!$C$32,'Dockage Schedule'!$M$31,'Yield &amp; Quality'!M57&lt;'Dockage Schedule'!$C$33,'Dockage Schedule'!$M$32,'Yield &amp; Quality'!M57&lt;'Dockage Schedule'!$C$34,'Dockage Schedule'!$M$33,'Yield &amp; Quality'!M57&lt;'Dockage Schedule'!$C$35,'Dockage Schedule'!$M$34,'Yield &amp; Quality'!M57&lt;'Dockage Schedule'!$C$36,'Dockage Schedule'!$M$35,'Yield &amp; Quality'!M57&lt;'Dockage Schedule'!$C$37,'Dockage Schedule'!$M$36,'Yield &amp; Quality'!M57&lt;'Dockage Schedule'!$C$38,'Dockage Schedule'!$M$37,'Yield &amp; Quality'!M57&lt;'Dockage Schedule'!$C$39,'Dockage Schedule'!$M$38,'Yield &amp; Quality'!M57&lt;'Dockage Schedule'!$C$40,'Dockage Schedule'!$M$39,'Yield &amp; Quality'!M57&lt;'Dockage Schedule'!$C$41,'Dockage Schedule'!$M$40,'Yield &amp; Quality'!M57&lt;'Dockage Schedule'!$C$42,'Dockage Schedule'!$M$41,'Yield &amp; Quality'!M57&lt;'Dockage Schedule'!$C$43,'Dockage Schedule'!$M$42,'Yield &amp; Quality'!M57&lt;'Dockage Schedule'!$C$44,'Dockage Schedule'!$M$43,'Yield &amp; Quality'!M57&lt;'Dockage Schedule'!$C$45,'Dockage Schedule'!$M$44,'Yield &amp; Quality'!M57&lt;'Dockage Schedule'!$C$46,'Dockage Schedule'!$M$45,'Yield &amp; Quality'!M57&lt;'Dockage Schedule'!$C$47,'Dockage Schedule'!$M$46,'Yield &amp; Quality'!M57&lt;'Dockage Schedule'!$C$48,'Dockage Schedule'!$M$47,'Yield &amp; Quality'!M57&lt;'Dockage Schedule'!$C$49,'Dockage Schedule'!N87,'Yield &amp; Quality'!M57&gt;='Dockage Schedule'!$C$49,'Dockage Schedule'!$M$49)</f>
        <v>0</v>
      </c>
      <c r="I62" cm="1">
        <f t="array" ref="I62">_xlfn.IFS('Yield &amp; Quality'!N57&lt;'Dockage Schedule'!$C$29,0,'Yield &amp; Quality'!N57&lt;'Dockage Schedule'!$C$30,'Dockage Schedule'!$M$29,'Yield &amp; Quality'!N57&lt;'Dockage Schedule'!$C$31,'Dockage Schedule'!$M$30,'Yield &amp; Quality'!N57&lt;'Dockage Schedule'!$C$32,'Dockage Schedule'!$M$31,'Yield &amp; Quality'!N57&lt;'Dockage Schedule'!$C$33,'Dockage Schedule'!$M$32,'Yield &amp; Quality'!N57&lt;'Dockage Schedule'!$C$34,'Dockage Schedule'!$M$33,'Yield &amp; Quality'!N57&lt;'Dockage Schedule'!$C$35,'Dockage Schedule'!$M$34,'Yield &amp; Quality'!N57&lt;'Dockage Schedule'!$C$36,'Dockage Schedule'!$M$35,'Yield &amp; Quality'!N57&lt;'Dockage Schedule'!$C$37,'Dockage Schedule'!$M$36,'Yield &amp; Quality'!N57&lt;'Dockage Schedule'!$C$38,'Dockage Schedule'!$M$37,'Yield &amp; Quality'!N57&lt;'Dockage Schedule'!$C$39,'Dockage Schedule'!$M$38,'Yield &amp; Quality'!N57&lt;'Dockage Schedule'!$C$40,'Dockage Schedule'!$M$39,'Yield &amp; Quality'!N57&lt;'Dockage Schedule'!$C$41,'Dockage Schedule'!$M$40,'Yield &amp; Quality'!N57&lt;'Dockage Schedule'!$C$42,'Dockage Schedule'!$M$41,'Yield &amp; Quality'!N57&lt;'Dockage Schedule'!$C$43,'Dockage Schedule'!$M$42,'Yield &amp; Quality'!N57&lt;'Dockage Schedule'!$C$44,'Dockage Schedule'!$M$43,'Yield &amp; Quality'!N57&lt;'Dockage Schedule'!$C$45,'Dockage Schedule'!$M$44,'Yield &amp; Quality'!N57&lt;'Dockage Schedule'!$C$46,'Dockage Schedule'!$M$45,'Yield &amp; Quality'!N57&lt;'Dockage Schedule'!$C$47,'Dockage Schedule'!$M$46,'Yield &amp; Quality'!N57&lt;'Dockage Schedule'!$C$48,'Dockage Schedule'!$M$47,'Yield &amp; Quality'!N57&lt;'Dockage Schedule'!$C$49,'Dockage Schedule'!O87,'Yield &amp; Quality'!N57&gt;='Dockage Schedule'!$C$49,'Dockage Schedule'!$M$49)</f>
        <v>0</v>
      </c>
      <c r="J62" s="62" cm="1">
        <f t="array" ref="J62">_xlfn.IFS('Yield &amp; Quality'!O57&lt;'Dockage Schedule'!$C$29,0,'Yield &amp; Quality'!O57&lt;'Dockage Schedule'!$C$30,'Dockage Schedule'!$M$29,'Yield &amp; Quality'!O57&lt;'Dockage Schedule'!$C$31,'Dockage Schedule'!$M$30,'Yield &amp; Quality'!O57&lt;'Dockage Schedule'!$C$32,'Dockage Schedule'!$M$31,'Yield &amp; Quality'!O57&lt;'Dockage Schedule'!$C$33,'Dockage Schedule'!$M$32,'Yield &amp; Quality'!O57&lt;'Dockage Schedule'!$C$34,'Dockage Schedule'!$M$33,'Yield &amp; Quality'!O57&lt;'Dockage Schedule'!$C$35,'Dockage Schedule'!$M$34,'Yield &amp; Quality'!O57&lt;'Dockage Schedule'!$C$36,'Dockage Schedule'!$M$35,'Yield &amp; Quality'!O57&lt;'Dockage Schedule'!$C$37,'Dockage Schedule'!$M$36,'Yield &amp; Quality'!O57&lt;'Dockage Schedule'!$C$38,'Dockage Schedule'!$M$37,'Yield &amp; Quality'!O57&lt;'Dockage Schedule'!$C$39,'Dockage Schedule'!$M$38,'Yield &amp; Quality'!O57&lt;'Dockage Schedule'!$C$40,'Dockage Schedule'!$M$39,'Yield &amp; Quality'!O57&lt;'Dockage Schedule'!$C$41,'Dockage Schedule'!$M$40,'Yield &amp; Quality'!O57&lt;'Dockage Schedule'!$C$42,'Dockage Schedule'!$M$41,'Yield &amp; Quality'!O57&lt;'Dockage Schedule'!$C$43,'Dockage Schedule'!$M$42,'Yield &amp; Quality'!O57&lt;'Dockage Schedule'!$C$44,'Dockage Schedule'!$M$43,'Yield &amp; Quality'!O57&lt;'Dockage Schedule'!$C$45,'Dockage Schedule'!$M$44,'Yield &amp; Quality'!O57&lt;'Dockage Schedule'!$C$46,'Dockage Schedule'!$M$45,'Yield &amp; Quality'!O57&lt;'Dockage Schedule'!$C$47,'Dockage Schedule'!$M$46,'Yield &amp; Quality'!O57&lt;'Dockage Schedule'!$C$48,'Dockage Schedule'!$M$47,'Yield &amp; Quality'!O57&lt;'Dockage Schedule'!$C$49,'Dockage Schedule'!P87,'Yield &amp; Quality'!O57&gt;='Dockage Schedule'!$C$49,'Dockage Schedule'!$M$49)</f>
        <v>0</v>
      </c>
      <c r="L62" s="67" cm="1">
        <f t="array" ref="L62">_xlfn.IFS('Yield &amp; Quality'!Q57&gt;='Dockage Schedule'!$P$4,'Dockage Schedule'!$AA$4,'Yield &amp; Quality'!Q57&gt;='Dockage Schedule'!$P$5,'Dockage Schedule'!$AA$5,'Yield &amp; Quality'!Q57&gt;='Dockage Schedule'!$P$6,'Dockage Schedule'!$AA$6,'Yield &amp; Quality'!Q57&gt;='Dockage Schedule'!$P$7,'Dockage Schedule'!$AA$7,'Yield &amp; Quality'!Q57&gt;='Dockage Schedule'!$P$8,'Dockage Schedule'!$AA$8,'Yield &amp; Quality'!Q57&gt;='Dockage Schedule'!$P$9,'Dockage Schedule'!$AA$9,'Yield &amp; Quality'!Q57&gt;='Dockage Schedule'!$P$10,'Dockage Schedule'!$AA$10,'Yield &amp; Quality'!Q57&gt;='Dockage Schedule'!$P$11,'Dockage Schedule'!$AA$11,'Yield &amp; Quality'!Q57&gt;='Dockage Schedule'!$P$12,'Dockage Schedule'!$AA$12,'Yield &amp; Quality'!Q57&gt;='Dockage Schedule'!$P$13,'Dockage Schedule'!$AA$13,'Yield &amp; Quality'!Q57&gt;='Dockage Schedule'!$P$14,'Dockage Schedule'!$AA$14,'Yield &amp; Quality'!Q57&gt;='Dockage Schedule'!$P$15,'Dockage Schedule'!$AA$15,'Yield &amp; Quality'!Q57&gt;='Dockage Schedule'!$P$16,'Dockage Schedule'!$AA$16,'Yield &amp; Quality'!Q57&gt;='Dockage Schedule'!$P$17,'Dockage Schedule'!$AA$17,'Yield &amp; Quality'!Q57&gt;='Dockage Schedule'!$P$18,'Dockage Schedule'!$AA$18,'Yield &amp; Quality'!Q57&gt;='Dockage Schedule'!$P$19,'Dockage Schedule'!$AA$19,'Yield &amp; Quality'!Q57&gt;='Dockage Schedule'!$P$20,'Dockage Schedule'!$AA$20,'Yield &amp; Quality'!Q57&gt;='Dockage Schedule'!$P$21,'Dockage Schedule'!$AA$21,'Yield &amp; Quality'!Q57&gt;='Dockage Schedule'!$P$22,'Dockage Schedule'!$AA$22,'Yield &amp; Quality'!Q57&gt;='Dockage Schedule'!$P$23,'Dockage Schedule'!$AA$23,'Yield &amp; Quality'!Q57&gt;='Dockage Schedule'!$P$24,'Dockage Schedule'!$AA$24,'Yield &amp; Quality'!Q57&gt;='Dockage Schedule'!$P$25,'Dockage Schedule'!$AA$25,'Yield &amp; Quality'!Q57&gt;='Dockage Schedule'!$P$26,'Dockage Schedule'!$AA$26,'Yield &amp; Quality'!Q57&gt;='Dockage Schedule'!$P$27,'Dockage Schedule'!$AA$27,'Yield &amp; Quality'!Q57&lt;'Dockage Schedule'!$P$27,'Dockage Schedule'!$AA$27)+_xlfn.IFS('Yield &amp; Quality'!V57&lt;'Dockage Schedule'!$AD$4,'Dockage Schedule'!$AN$3,'Yield &amp; Quality'!V57&lt;'Dockage Schedule'!$AD$5,'Dockage Schedule'!$AN$4,'Yield &amp; Quality'!V57&lt;'Dockage Schedule'!$AD$6,'Dockage Schedule'!$AN$5,'Yield &amp; Quality'!V57&lt;'Dockage Schedule'!$AD$7,'Dockage Schedule'!$AN$6,'Yield &amp; Quality'!V57&lt;'Dockage Schedule'!$AD$8,'Dockage Schedule'!$AN$7,'Yield &amp; Quality'!V57&lt;'Dockage Schedule'!$AD$9,'Dockage Schedule'!$AN$8,'Yield &amp; Quality'!V57&lt;'Dockage Schedule'!$AD$10,'Dockage Schedule'!$AN$9,'Yield &amp; Quality'!V57&lt;'Dockage Schedule'!$AD$11,'Dockage Schedule'!$AN$10,'Yield &amp; Quality'!V57&lt;'Dockage Schedule'!$AD$12,'Dockage Schedule'!$AN$11,'Yield &amp; Quality'!V57&lt;'Dockage Schedule'!$AD$13,'Dockage Schedule'!$AN$12,'Yield &amp; Quality'!V57&lt;'Dockage Schedule'!$AD$14,'Dockage Schedule'!$AN$13,'Yield &amp; Quality'!V57&lt;'Dockage Schedule'!$AD$15,'Dockage Schedule'!$AN$14,'Yield &amp; Quality'!V57&lt;'Dockage Schedule'!$AD$16,'Dockage Schedule'!$AN$15,'Yield &amp; Quality'!V57&lt;'Dockage Schedule'!$AD$17,'Dockage Schedule'!$AN$16,'Yield &amp; Quality'!V57&lt;'Dockage Schedule'!$AD$18,'Dockage Schedule'!$AN$17,'Yield &amp; Quality'!V57&lt;'Dockage Schedule'!$AD$19,'Dockage Schedule'!$AN$18,'Yield &amp; Quality'!V57&lt;'Dockage Schedule'!$AD$20,'Dockage Schedule'!$AN$19,'Yield &amp; Quality'!V57&lt;'Dockage Schedule'!$AD$21,'Dockage Schedule'!$AN$20,'Yield &amp; Quality'!V57&lt;'Dockage Schedule'!$AD$21,'Dockage Schedule'!$AN$22,'Yield &amp; Quality'!V57&lt;'Dockage Schedule'!$AD$22,'Dockage Schedule'!$AN$23,'Yield &amp; Quality'!V57&lt;'Dockage Schedule'!$AD$24,'Dockage Schedule'!$AN$24,'Yield &amp; Quality'!V57&lt;'Dockage Schedule'!$AD$25,'Dockage Schedule'!$AN$24,'Yield &amp; Quality'!V57&gt;='Dockage Schedule'!$AD$25,-500)-_xlfn.IFS('Yield &amp; Quality'!L57&lt;'Dockage Schedule'!$C$4,0,'Yield &amp; Quality'!L57&lt;'Dockage Schedule'!$C$5,'Dockage Schedule'!$M$4,'Yield &amp; Quality'!L57&lt;'Dockage Schedule'!$C$6,'Dockage Schedule'!$M$5,'Yield &amp; Quality'!L57&lt;'Dockage Schedule'!$C$6,'Dockage Schedule'!$M$7,'Yield &amp; Quality'!L57&lt;'Dockage Schedule'!$C$7,'Dockage Schedule'!$M$8,'Yield &amp; Quality'!L57&lt;'Dockage Schedule'!$C$8,'Dockage Schedule'!$M$9,'Yield &amp; Quality'!L57&lt;'Dockage Schedule'!$C$10,'Dockage Schedule'!$M$9,'Yield &amp; Quality'!L57&lt;'Dockage Schedule'!$C$10,'Dockage Schedule'!$M$11,'Yield &amp; Quality'!L57&lt;'Dockage Schedule'!$C$12,'Dockage Schedule'!$M$11,'Yield &amp; Quality'!L57&lt;'Dockage Schedule'!$C$13,'Dockage Schedule'!$M$12,'Yield &amp; Quality'!L57&lt;'Dockage Schedule'!$C$14,'Dockage Schedule'!$M$13,'Yield &amp; Quality'!L57&lt;'Dockage Schedule'!$C$15,'Dockage Schedule'!$M$14,'Yield &amp; Quality'!L57&lt;'Dockage Schedule'!$C$16,'Dockage Schedule'!$M$15,'Yield &amp; Quality'!L57&lt;'Dockage Schedule'!$C$17,'Dockage Schedule'!$M$16,'Yield &amp; Quality'!L57&lt;'Dockage Schedule'!$C$18,'Dockage Schedule'!$M$17,'Yield &amp; Quality'!L57&lt;'Dockage Schedule'!$C$19,'Dockage Schedule'!$M$18,'Yield &amp; Quality'!L57&lt;'Dockage Schedule'!$C$20,'Dockage Schedule'!$M$19,'Yield &amp; Quality'!L57&lt;'Dockage Schedule'!$C$21,'Dockage Schedule'!$M$20,'Yield &amp; Quality'!L57&lt;'Dockage Schedule'!$C$22,'Dockage Schedule'!$M$21,'Yield &amp; Quality'!L57&lt;'Dockage Schedule'!$C$23,'Dockage Schedule'!$M$22,'Yield &amp; Quality'!L57&lt;'Dockage Schedule'!$C$24,'Dockage Schedule'!$M$23,'Yield &amp; Quality'!L57&gt;='Dockage Schedule'!C63,'Dockage Schedule'!M63)</f>
        <v>-0.79</v>
      </c>
      <c r="M62" s="29" cm="1">
        <f t="array" ref="M62">_xlfn.IFS('Yield &amp; Quality'!R57&gt;='Dockage Schedule'!$P$4,'Dockage Schedule'!$AA$4,'Yield &amp; Quality'!R57&gt;='Dockage Schedule'!$P$5,'Dockage Schedule'!$AA$5,'Yield &amp; Quality'!R57&gt;='Dockage Schedule'!$P$6,'Dockage Schedule'!$AA$6,'Yield &amp; Quality'!R57&gt;='Dockage Schedule'!$P$7,'Dockage Schedule'!$AA$7,'Yield &amp; Quality'!R57&gt;='Dockage Schedule'!$P$8,'Dockage Schedule'!$AA$8,'Yield &amp; Quality'!R57&gt;='Dockage Schedule'!$P$9,'Dockage Schedule'!$AA$9,'Yield &amp; Quality'!R57&gt;='Dockage Schedule'!$P$10,'Dockage Schedule'!$AA$10,'Yield &amp; Quality'!R57&gt;='Dockage Schedule'!$P$11,'Dockage Schedule'!$AA$11,'Yield &amp; Quality'!R57&gt;='Dockage Schedule'!$P$12,'Dockage Schedule'!$AA$12,'Yield &amp; Quality'!R57&gt;='Dockage Schedule'!$P$13,'Dockage Schedule'!$AA$13,'Yield &amp; Quality'!R57&gt;='Dockage Schedule'!$P$14,'Dockage Schedule'!$AA$14,'Yield &amp; Quality'!R57&gt;='Dockage Schedule'!$P$15,'Dockage Schedule'!$AA$15,'Yield &amp; Quality'!R57&gt;='Dockage Schedule'!$P$16,'Dockage Schedule'!$AA$16,'Yield &amp; Quality'!R57&gt;='Dockage Schedule'!$P$17,'Dockage Schedule'!$AA$17,'Yield &amp; Quality'!R57&gt;='Dockage Schedule'!$P$18,'Dockage Schedule'!$AA$18,'Yield &amp; Quality'!R57&gt;='Dockage Schedule'!$P$19,'Dockage Schedule'!$AA$19,'Yield &amp; Quality'!R57&gt;='Dockage Schedule'!$P$20,'Dockage Schedule'!$AA$20,'Yield &amp; Quality'!R57&gt;='Dockage Schedule'!$P$21,'Dockage Schedule'!$AA$21,'Yield &amp; Quality'!R57&gt;='Dockage Schedule'!$P$22,'Dockage Schedule'!$AA$22,'Yield &amp; Quality'!R57&gt;='Dockage Schedule'!$P$23,'Dockage Schedule'!$AA$23,'Yield &amp; Quality'!R57&gt;='Dockage Schedule'!$P$24,'Dockage Schedule'!$AA$24,'Yield &amp; Quality'!R57&gt;='Dockage Schedule'!$P$25,'Dockage Schedule'!$AA$25,'Yield &amp; Quality'!R57&gt;='Dockage Schedule'!$P$26,'Dockage Schedule'!$AA$26,'Yield &amp; Quality'!R57&gt;='Dockage Schedule'!$P$27,'Dockage Schedule'!$AA$27,'Yield &amp; Quality'!R57&lt;'Dockage Schedule'!$P$27,'Dockage Schedule'!$AA$27)+_xlfn.IFS('Yield &amp; Quality'!W57&lt;'Dockage Schedule'!$AD$4,'Dockage Schedule'!$AN$3,'Yield &amp; Quality'!W57&lt;'Dockage Schedule'!$AD$5,'Dockage Schedule'!$AN$4,'Yield &amp; Quality'!W57&lt;'Dockage Schedule'!$AD$6,'Dockage Schedule'!$AN$5,'Yield &amp; Quality'!W57&lt;'Dockage Schedule'!$AD$7,'Dockage Schedule'!$AN$6,'Yield &amp; Quality'!W57&lt;'Dockage Schedule'!$AD$8,'Dockage Schedule'!$AN$7,'Yield &amp; Quality'!W57&lt;'Dockage Schedule'!$AD$9,'Dockage Schedule'!$AN$8,'Yield &amp; Quality'!W57&lt;'Dockage Schedule'!$AD$10,'Dockage Schedule'!$AN$9,'Yield &amp; Quality'!W57&lt;'Dockage Schedule'!$AD$11,'Dockage Schedule'!$AN$10,'Yield &amp; Quality'!W57&lt;'Dockage Schedule'!$AD$12,'Dockage Schedule'!$AN$11,'Yield &amp; Quality'!W57&lt;'Dockage Schedule'!$AD$13,'Dockage Schedule'!$AN$12,'Yield &amp; Quality'!W57&lt;'Dockage Schedule'!$AD$14,'Dockage Schedule'!$AN$13,'Yield &amp; Quality'!W57&lt;'Dockage Schedule'!$AD$15,'Dockage Schedule'!$AN$14,'Yield &amp; Quality'!W57&lt;'Dockage Schedule'!$AD$16,'Dockage Schedule'!$AN$15,'Yield &amp; Quality'!W57&lt;'Dockage Schedule'!$AD$17,'Dockage Schedule'!$AN$16,'Yield &amp; Quality'!W57&lt;'Dockage Schedule'!$AD$18,'Dockage Schedule'!$AN$17,'Yield &amp; Quality'!W57&lt;'Dockage Schedule'!$AD$19,'Dockage Schedule'!$AN$18,'Yield &amp; Quality'!W57&lt;'Dockage Schedule'!$AD$20,'Dockage Schedule'!$AN$19,'Yield &amp; Quality'!W57&lt;'Dockage Schedule'!$AD$21,'Dockage Schedule'!$AN$20,'Yield &amp; Quality'!W57&lt;'Dockage Schedule'!$AD$21,'Dockage Schedule'!$AN$22,'Yield &amp; Quality'!W57&lt;'Dockage Schedule'!$AD$22,'Dockage Schedule'!$AN$23,'Yield &amp; Quality'!W57&lt;'Dockage Schedule'!$AD$24,'Dockage Schedule'!$AN$24,'Yield &amp; Quality'!W57&lt;'Dockage Schedule'!$AD$25,'Dockage Schedule'!$AN$24,'Yield &amp; Quality'!W57&gt;='Dockage Schedule'!$AD$25,-500)-_xlfn.IFS('Yield &amp; Quality'!M57&lt;'Dockage Schedule'!$C$4,0,'Yield &amp; Quality'!M57&lt;'Dockage Schedule'!$C$5,'Dockage Schedule'!$M$4,'Yield &amp; Quality'!M57&lt;'Dockage Schedule'!$C$6,'Dockage Schedule'!$M$5,'Yield &amp; Quality'!M57&lt;'Dockage Schedule'!$C$6,'Dockage Schedule'!$M$7,'Yield &amp; Quality'!M57&lt;'Dockage Schedule'!$C$7,'Dockage Schedule'!$M$8,'Yield &amp; Quality'!M57&lt;'Dockage Schedule'!$C$8,'Dockage Schedule'!$M$9,'Yield &amp; Quality'!M57&lt;'Dockage Schedule'!$C$10,'Dockage Schedule'!$M$9,'Yield &amp; Quality'!M57&lt;'Dockage Schedule'!$C$10,'Dockage Schedule'!$M$11,'Yield &amp; Quality'!M57&lt;'Dockage Schedule'!$C$12,'Dockage Schedule'!$M$11,'Yield &amp; Quality'!M57&lt;'Dockage Schedule'!$C$13,'Dockage Schedule'!$M$12,'Yield &amp; Quality'!M57&lt;'Dockage Schedule'!$C$14,'Dockage Schedule'!$M$13,'Yield &amp; Quality'!M57&lt;'Dockage Schedule'!$C$15,'Dockage Schedule'!$M$14,'Yield &amp; Quality'!M57&lt;'Dockage Schedule'!$C$16,'Dockage Schedule'!$M$15,'Yield &amp; Quality'!M57&lt;'Dockage Schedule'!$C$17,'Dockage Schedule'!$M$16,'Yield &amp; Quality'!M57&lt;'Dockage Schedule'!$C$18,'Dockage Schedule'!$M$17,'Yield &amp; Quality'!M57&lt;'Dockage Schedule'!$C$19,'Dockage Schedule'!$M$18,'Yield &amp; Quality'!M57&lt;'Dockage Schedule'!$C$20,'Dockage Schedule'!$M$19,'Yield &amp; Quality'!M57&lt;'Dockage Schedule'!$C$21,'Dockage Schedule'!$M$20,'Yield &amp; Quality'!M57&lt;'Dockage Schedule'!$C$22,'Dockage Schedule'!$M$21,'Yield &amp; Quality'!M57&lt;'Dockage Schedule'!$C$23,'Dockage Schedule'!$M$22,'Yield &amp; Quality'!M57&lt;'Dockage Schedule'!$C$24,'Dockage Schedule'!$M$23,'Yield &amp; Quality'!M57&gt;='Dockage Schedule'!D63,'Dockage Schedule'!N63)</f>
        <v>-0.09</v>
      </c>
      <c r="N62" s="29" cm="1">
        <f t="array" ref="N62">_xlfn.IFS('Yield &amp; Quality'!S57&gt;='Dockage Schedule'!$P$4,'Dockage Schedule'!$AA$4,'Yield &amp; Quality'!S57&gt;='Dockage Schedule'!$P$5,'Dockage Schedule'!$AA$5,'Yield &amp; Quality'!S57&gt;='Dockage Schedule'!$P$6,'Dockage Schedule'!$AA$6,'Yield &amp; Quality'!S57&gt;='Dockage Schedule'!$P$7,'Dockage Schedule'!$AA$7,'Yield &amp; Quality'!S57&gt;='Dockage Schedule'!$P$8,'Dockage Schedule'!$AA$8,'Yield &amp; Quality'!S57&gt;='Dockage Schedule'!$P$9,'Dockage Schedule'!$AA$9,'Yield &amp; Quality'!S57&gt;='Dockage Schedule'!$P$10,'Dockage Schedule'!$AA$10,'Yield &amp; Quality'!S57&gt;='Dockage Schedule'!$P$11,'Dockage Schedule'!$AA$11,'Yield &amp; Quality'!S57&gt;='Dockage Schedule'!$P$12,'Dockage Schedule'!$AA$12,'Yield &amp; Quality'!S57&gt;='Dockage Schedule'!$P$13,'Dockage Schedule'!$AA$13,'Yield &amp; Quality'!S57&gt;='Dockage Schedule'!$P$14,'Dockage Schedule'!$AA$14,'Yield &amp; Quality'!S57&gt;='Dockage Schedule'!$P$15,'Dockage Schedule'!$AA$15,'Yield &amp; Quality'!S57&gt;='Dockage Schedule'!$P$16,'Dockage Schedule'!$AA$16,'Yield &amp; Quality'!S57&gt;='Dockage Schedule'!$P$17,'Dockage Schedule'!$AA$17,'Yield &amp; Quality'!S57&gt;='Dockage Schedule'!$P$18,'Dockage Schedule'!$AA$18,'Yield &amp; Quality'!S57&gt;='Dockage Schedule'!$P$19,'Dockage Schedule'!$AA$19,'Yield &amp; Quality'!S57&gt;='Dockage Schedule'!$P$20,'Dockage Schedule'!$AA$20,'Yield &amp; Quality'!S57&gt;='Dockage Schedule'!$P$21,'Dockage Schedule'!$AA$21,'Yield &amp; Quality'!S57&gt;='Dockage Schedule'!$P$22,'Dockage Schedule'!$AA$22,'Yield &amp; Quality'!S57&gt;='Dockage Schedule'!$P$23,'Dockage Schedule'!$AA$23,'Yield &amp; Quality'!S57&gt;='Dockage Schedule'!$P$24,'Dockage Schedule'!$AA$24,'Yield &amp; Quality'!S57&gt;='Dockage Schedule'!$P$25,'Dockage Schedule'!$AA$25,'Yield &amp; Quality'!S57&gt;='Dockage Schedule'!$P$26,'Dockage Schedule'!$AA$26,'Yield &amp; Quality'!S57&gt;='Dockage Schedule'!$P$27,'Dockage Schedule'!$AA$27,'Yield &amp; Quality'!S57&lt;'Dockage Schedule'!$P$27,'Dockage Schedule'!$AA$27)+_xlfn.IFS('Yield &amp; Quality'!X57&lt;'Dockage Schedule'!$AD$4,'Dockage Schedule'!$AN$3,'Yield &amp; Quality'!X57&lt;'Dockage Schedule'!$AD$5,'Dockage Schedule'!$AN$4,'Yield &amp; Quality'!X57&lt;'Dockage Schedule'!$AD$6,'Dockage Schedule'!$AN$5,'Yield &amp; Quality'!X57&lt;'Dockage Schedule'!$AD$7,'Dockage Schedule'!$AN$6,'Yield &amp; Quality'!X57&lt;'Dockage Schedule'!$AD$8,'Dockage Schedule'!$AN$7,'Yield &amp; Quality'!X57&lt;'Dockage Schedule'!$AD$9,'Dockage Schedule'!$AN$8,'Yield &amp; Quality'!X57&lt;'Dockage Schedule'!$AD$10,'Dockage Schedule'!$AN$9,'Yield &amp; Quality'!X57&lt;'Dockage Schedule'!$AD$11,'Dockage Schedule'!$AN$10,'Yield &amp; Quality'!X57&lt;'Dockage Schedule'!$AD$12,'Dockage Schedule'!$AN$11,'Yield &amp; Quality'!X57&lt;'Dockage Schedule'!$AD$13,'Dockage Schedule'!$AN$12,'Yield &amp; Quality'!X57&lt;'Dockage Schedule'!$AD$14,'Dockage Schedule'!$AN$13,'Yield &amp; Quality'!X57&lt;'Dockage Schedule'!$AD$15,'Dockage Schedule'!$AN$14,'Yield &amp; Quality'!X57&lt;'Dockage Schedule'!$AD$16,'Dockage Schedule'!$AN$15,'Yield &amp; Quality'!X57&lt;'Dockage Schedule'!$AD$17,'Dockage Schedule'!$AN$16,'Yield &amp; Quality'!X57&lt;'Dockage Schedule'!$AD$18,'Dockage Schedule'!$AN$17,'Yield &amp; Quality'!X57&lt;'Dockage Schedule'!$AD$19,'Dockage Schedule'!$AN$18,'Yield &amp; Quality'!X57&lt;'Dockage Schedule'!$AD$20,'Dockage Schedule'!$AN$19,'Yield &amp; Quality'!X57&lt;'Dockage Schedule'!$AD$21,'Dockage Schedule'!$AN$20,'Yield &amp; Quality'!X57&lt;'Dockage Schedule'!$AD$21,'Dockage Schedule'!$AN$22,'Yield &amp; Quality'!X57&lt;'Dockage Schedule'!$AD$22,'Dockage Schedule'!$AN$23,'Yield &amp; Quality'!X57&lt;'Dockage Schedule'!$AD$24,'Dockage Schedule'!$AN$24,'Yield &amp; Quality'!X57&lt;'Dockage Schedule'!$AD$25,'Dockage Schedule'!$AN$24,'Yield &amp; Quality'!X57&gt;='Dockage Schedule'!$AD$25,-500)-_xlfn.IFS('Yield &amp; Quality'!N57&lt;'Dockage Schedule'!$C$4,0,'Yield &amp; Quality'!N57&lt;'Dockage Schedule'!$C$5,'Dockage Schedule'!$M$4,'Yield &amp; Quality'!N57&lt;'Dockage Schedule'!$C$6,'Dockage Schedule'!$M$5,'Yield &amp; Quality'!N57&lt;'Dockage Schedule'!$C$6,'Dockage Schedule'!$M$7,'Yield &amp; Quality'!N57&lt;'Dockage Schedule'!$C$7,'Dockage Schedule'!$M$8,'Yield &amp; Quality'!N57&lt;'Dockage Schedule'!$C$8,'Dockage Schedule'!$M$9,'Yield &amp; Quality'!N57&lt;'Dockage Schedule'!$C$10,'Dockage Schedule'!$M$9,'Yield &amp; Quality'!N57&lt;'Dockage Schedule'!$C$10,'Dockage Schedule'!$M$11,'Yield &amp; Quality'!N57&lt;'Dockage Schedule'!$C$12,'Dockage Schedule'!$M$11,'Yield &amp; Quality'!N57&lt;'Dockage Schedule'!$C$13,'Dockage Schedule'!$M$12,'Yield &amp; Quality'!N57&lt;'Dockage Schedule'!$C$14,'Dockage Schedule'!$M$13,'Yield &amp; Quality'!N57&lt;'Dockage Schedule'!$C$15,'Dockage Schedule'!$M$14,'Yield &amp; Quality'!N57&lt;'Dockage Schedule'!$C$16,'Dockage Schedule'!$M$15,'Yield &amp; Quality'!N57&lt;'Dockage Schedule'!$C$17,'Dockage Schedule'!$M$16,'Yield &amp; Quality'!N57&lt;'Dockage Schedule'!$C$18,'Dockage Schedule'!$M$17,'Yield &amp; Quality'!N57&lt;'Dockage Schedule'!$C$19,'Dockage Schedule'!$M$18,'Yield &amp; Quality'!N57&lt;'Dockage Schedule'!$C$20,'Dockage Schedule'!$M$19,'Yield &amp; Quality'!N57&lt;'Dockage Schedule'!$C$21,'Dockage Schedule'!$M$20,'Yield &amp; Quality'!N57&lt;'Dockage Schedule'!$C$22,'Dockage Schedule'!$M$21,'Yield &amp; Quality'!N57&lt;'Dockage Schedule'!$C$23,'Dockage Schedule'!$M$22,'Yield &amp; Quality'!N57&lt;'Dockage Schedule'!$C$24,'Dockage Schedule'!$M$23,'Yield &amp; Quality'!N57&gt;='Dockage Schedule'!E63,'Dockage Schedule'!O63)</f>
        <v>-0.22500000000000001</v>
      </c>
      <c r="O62" s="68" cm="1">
        <f t="array" ref="O62">_xlfn.IFS('Yield &amp; Quality'!T57&gt;='Dockage Schedule'!$P$4,'Dockage Schedule'!$AA$4,'Yield &amp; Quality'!T57&gt;='Dockage Schedule'!$P$5,'Dockage Schedule'!$AA$5,'Yield &amp; Quality'!T57&gt;='Dockage Schedule'!$P$6,'Dockage Schedule'!$AA$6,'Yield &amp; Quality'!T57&gt;='Dockage Schedule'!$P$7,'Dockage Schedule'!$AA$7,'Yield &amp; Quality'!T57&gt;='Dockage Schedule'!$P$8,'Dockage Schedule'!$AA$8,'Yield &amp; Quality'!T57&gt;='Dockage Schedule'!$P$9,'Dockage Schedule'!$AA$9,'Yield &amp; Quality'!T57&gt;='Dockage Schedule'!$P$10,'Dockage Schedule'!$AA$10,'Yield &amp; Quality'!T57&gt;='Dockage Schedule'!$P$11,'Dockage Schedule'!$AA$11,'Yield &amp; Quality'!T57&gt;='Dockage Schedule'!$P$12,'Dockage Schedule'!$AA$12,'Yield &amp; Quality'!T57&gt;='Dockage Schedule'!$P$13,'Dockage Schedule'!$AA$13,'Yield &amp; Quality'!T57&gt;='Dockage Schedule'!$P$14,'Dockage Schedule'!$AA$14,'Yield &amp; Quality'!T57&gt;='Dockage Schedule'!$P$15,'Dockage Schedule'!$AA$15,'Yield &amp; Quality'!T57&gt;='Dockage Schedule'!$P$16,'Dockage Schedule'!$AA$16,'Yield &amp; Quality'!T57&gt;='Dockage Schedule'!$P$17,'Dockage Schedule'!$AA$17,'Yield &amp; Quality'!T57&gt;='Dockage Schedule'!$P$18,'Dockage Schedule'!$AA$18,'Yield &amp; Quality'!T57&gt;='Dockage Schedule'!$P$19,'Dockage Schedule'!$AA$19,'Yield &amp; Quality'!T57&gt;='Dockage Schedule'!$P$20,'Dockage Schedule'!$AA$20,'Yield &amp; Quality'!T57&gt;='Dockage Schedule'!$P$21,'Dockage Schedule'!$AA$21,'Yield &amp; Quality'!T57&gt;='Dockage Schedule'!$P$22,'Dockage Schedule'!$AA$22,'Yield &amp; Quality'!T57&gt;='Dockage Schedule'!$P$23,'Dockage Schedule'!$AA$23,'Yield &amp; Quality'!T57&gt;='Dockage Schedule'!$P$24,'Dockage Schedule'!$AA$24,'Yield &amp; Quality'!T57&gt;='Dockage Schedule'!$P$25,'Dockage Schedule'!$AA$25,'Yield &amp; Quality'!T57&gt;='Dockage Schedule'!$P$26,'Dockage Schedule'!$AA$26,'Yield &amp; Quality'!T57&gt;='Dockage Schedule'!$P$27,'Dockage Schedule'!$AA$27,'Yield &amp; Quality'!T57&lt;'Dockage Schedule'!$P$27,'Dockage Schedule'!$AA$27)+_xlfn.IFS('Yield &amp; Quality'!Y57&lt;'Dockage Schedule'!$AD$4,'Dockage Schedule'!$AN$3,'Yield &amp; Quality'!Y57&lt;'Dockage Schedule'!$AD$5,'Dockage Schedule'!$AN$4,'Yield &amp; Quality'!Y57&lt;'Dockage Schedule'!$AD$6,'Dockage Schedule'!$AN$5,'Yield &amp; Quality'!Y57&lt;'Dockage Schedule'!$AD$7,'Dockage Schedule'!$AN$6,'Yield &amp; Quality'!Y57&lt;'Dockage Schedule'!$AD$8,'Dockage Schedule'!$AN$7,'Yield &amp; Quality'!Y57&lt;'Dockage Schedule'!$AD$9,'Dockage Schedule'!$AN$8,'Yield &amp; Quality'!Y57&lt;'Dockage Schedule'!$AD$10,'Dockage Schedule'!$AN$9,'Yield &amp; Quality'!Y57&lt;'Dockage Schedule'!$AD$11,'Dockage Schedule'!$AN$10,'Yield &amp; Quality'!Y57&lt;'Dockage Schedule'!$AD$12,'Dockage Schedule'!$AN$11,'Yield &amp; Quality'!Y57&lt;'Dockage Schedule'!$AD$13,'Dockage Schedule'!$AN$12,'Yield &amp; Quality'!Y57&lt;'Dockage Schedule'!$AD$14,'Dockage Schedule'!$AN$13,'Yield &amp; Quality'!Y57&lt;'Dockage Schedule'!$AD$15,'Dockage Schedule'!$AN$14,'Yield &amp; Quality'!Y57&lt;'Dockage Schedule'!$AD$16,'Dockage Schedule'!$AN$15,'Yield &amp; Quality'!Y57&lt;'Dockage Schedule'!$AD$17,'Dockage Schedule'!$AN$16,'Yield &amp; Quality'!Y57&lt;'Dockage Schedule'!$AD$18,'Dockage Schedule'!$AN$17,'Yield &amp; Quality'!Y57&lt;'Dockage Schedule'!$AD$19,'Dockage Schedule'!$AN$18,'Yield &amp; Quality'!Y57&lt;'Dockage Schedule'!$AD$20,'Dockage Schedule'!$AN$19,'Yield &amp; Quality'!Y57&lt;'Dockage Schedule'!$AD$21,'Dockage Schedule'!$AN$20,'Yield &amp; Quality'!Y57&lt;'Dockage Schedule'!$AD$21,'Dockage Schedule'!$AN$22,'Yield &amp; Quality'!Y57&lt;'Dockage Schedule'!$AD$22,'Dockage Schedule'!$AN$23,'Yield &amp; Quality'!Y57&lt;'Dockage Schedule'!$AD$24,'Dockage Schedule'!$AN$24,'Yield &amp; Quality'!Y57&lt;'Dockage Schedule'!$AD$25,'Dockage Schedule'!$AN$24,'Yield &amp; Quality'!Y57&gt;='Dockage Schedule'!$AD$25,-500)-_xlfn.IFS('Yield &amp; Quality'!O57&lt;'Dockage Schedule'!$C$4,0,'Yield &amp; Quality'!O57&lt;'Dockage Schedule'!$C$5,'Dockage Schedule'!$M$4,'Yield &amp; Quality'!O57&lt;'Dockage Schedule'!$C$6,'Dockage Schedule'!$M$5,'Yield &amp; Quality'!O57&lt;'Dockage Schedule'!$C$6,'Dockage Schedule'!$M$7,'Yield &amp; Quality'!O57&lt;'Dockage Schedule'!$C$7,'Dockage Schedule'!$M$8,'Yield &amp; Quality'!O57&lt;'Dockage Schedule'!$C$8,'Dockage Schedule'!$M$9,'Yield &amp; Quality'!O57&lt;'Dockage Schedule'!$C$10,'Dockage Schedule'!$M$9,'Yield &amp; Quality'!O57&lt;'Dockage Schedule'!$C$10,'Dockage Schedule'!$M$11,'Yield &amp; Quality'!O57&lt;'Dockage Schedule'!$C$12,'Dockage Schedule'!$M$11,'Yield &amp; Quality'!O57&lt;'Dockage Schedule'!$C$13,'Dockage Schedule'!$M$12,'Yield &amp; Quality'!O57&lt;'Dockage Schedule'!$C$14,'Dockage Schedule'!$M$13,'Yield &amp; Quality'!O57&lt;'Dockage Schedule'!$C$15,'Dockage Schedule'!$M$14,'Yield &amp; Quality'!O57&lt;'Dockage Schedule'!$C$16,'Dockage Schedule'!$M$15,'Yield &amp; Quality'!O57&lt;'Dockage Schedule'!$C$17,'Dockage Schedule'!$M$16,'Yield &amp; Quality'!O57&lt;'Dockage Schedule'!$C$18,'Dockage Schedule'!$M$17,'Yield &amp; Quality'!O57&lt;'Dockage Schedule'!$C$19,'Dockage Schedule'!$M$18,'Yield &amp; Quality'!O57&lt;'Dockage Schedule'!$C$20,'Dockage Schedule'!$M$19,'Yield &amp; Quality'!O57&lt;'Dockage Schedule'!$C$21,'Dockage Schedule'!$M$20,'Yield &amp; Quality'!O57&lt;'Dockage Schedule'!$C$22,'Dockage Schedule'!$M$21,'Yield &amp; Quality'!O57&lt;'Dockage Schedule'!$C$23,'Dockage Schedule'!$M$22,'Yield &amp; Quality'!O57&lt;'Dockage Schedule'!$C$24,'Dockage Schedule'!$M$23,'Yield &amp; Quality'!O57&gt;='Dockage Schedule'!F63,'Dockage Schedule'!P63)</f>
        <v>-0.03</v>
      </c>
      <c r="Q62" s="66">
        <f>(('Yield &amp; Quality'!G57*((100-'Partial Returns'!G62)/100))*($C$3+L62))+($C$4*'Yield &amp; Quality'!AA57)</f>
        <v>809.13433356985365</v>
      </c>
      <c r="R62" s="7">
        <f>(('Yield &amp; Quality'!H57*((100-'Partial Returns'!H62)/100))*($C$3+M62))+($C$4*'Yield &amp; Quality'!AB57)</f>
        <v>614.33052778472415</v>
      </c>
      <c r="S62" s="7">
        <f>(('Yield &amp; Quality'!I57*((100-'Partial Returns'!I62)/100))*($C$3+N62))+($C$4*'Yield &amp; Quality'!AC57)</f>
        <v>910.90552881154531</v>
      </c>
      <c r="T62" s="8">
        <f>(('Yield &amp; Quality'!J57*((100-'Partial Returns'!J62)/100))*($C$3+O62))+($C$4*'Yield &amp; Quality'!AD57)</f>
        <v>851.64450342498185</v>
      </c>
      <c r="U62" s="5"/>
      <c r="V62" s="66" cm="1">
        <f t="array" ref="V62">_xlfn.IFS('Yield &amp; Quality'!B57='Treatment Costs'!$A$3,'Treatment Costs'!$K$3,'Yield &amp; Quality'!B57='Treatment Costs'!$A$4,'Treatment Costs'!$K$4,'Yield &amp; Quality'!B57='Treatment Costs'!$A$5,'Treatment Costs'!$K$5,'Yield &amp; Quality'!B57='Treatment Costs'!$A$6,'Treatment Costs'!$K$6,'Yield &amp; Quality'!B57='Treatment Costs'!$A$7,'Treatment Costs'!$K$7,'Yield &amp; Quality'!B57='Treatment Costs'!$A$8,'Treatment Costs'!$K$8,'Yield &amp; Quality'!B57='Treatment Costs'!$A$9,'Treatment Costs'!$K$9,'Yield &amp; Quality'!B57='Treatment Costs'!$A$10,'Treatment Costs'!$K$10,'Yield &amp; Quality'!B57='Treatment Costs'!$A$11,'Treatment Costs'!$K$11,'Yield &amp; Quality'!B57='Treatment Costs'!$A$12,'Treatment Costs'!$K$12,'Yield &amp; Quality'!B57='Treatment Costs'!$A$13,'Treatment Costs'!$K$13,'Yield &amp; Quality'!B57='Treatment Costs'!$A$14,'Treatment Costs'!$K$14,'Yield &amp; Quality'!B57='Treatment Costs'!$A$15,'Treatment Costs'!$K$15,'Yield &amp; Quality'!B57='Treatment Costs'!$A$16,'Treatment Costs'!$K$16)</f>
        <v>166.57767857142858</v>
      </c>
      <c r="W62" s="7" cm="1">
        <f t="array" ref="W62">_xlfn.IFS('Yield &amp; Quality'!C57='Treatment Costs'!$A$3,'Treatment Costs'!$W$3,'Yield &amp; Quality'!C57='Treatment Costs'!$A$4,'Treatment Costs'!$W$4,'Yield &amp; Quality'!C57='Treatment Costs'!$A$5,'Treatment Costs'!$W$5,'Yield &amp; Quality'!C57='Treatment Costs'!$A$6,'Treatment Costs'!$W$6,'Yield &amp; Quality'!C57='Treatment Costs'!$A$7,'Treatment Costs'!$W$7,'Yield &amp; Quality'!C57='Treatment Costs'!$A$8,'Treatment Costs'!$W$8,'Yield &amp; Quality'!C57='Treatment Costs'!$A$9,'Treatment Costs'!$W$9,'Yield &amp; Quality'!C57='Treatment Costs'!$A$10,'Treatment Costs'!$W$10,'Yield &amp; Quality'!C57='Treatment Costs'!$A$11,'Treatment Costs'!$W$11,'Yield &amp; Quality'!C57='Treatment Costs'!$A$12,'Treatment Costs'!$W$12,'Yield &amp; Quality'!C57='Treatment Costs'!$A$13,'Treatment Costs'!$W$13,'Yield &amp; Quality'!C57='Treatment Costs'!$A$14,'Treatment Costs'!$W$14,'Yield &amp; Quality'!C57='Treatment Costs'!$A$15,'Treatment Costs'!$W$15,'Yield &amp; Quality'!C57='Treatment Costs'!$A$16,'Treatment Costs'!$W$16)</f>
        <v>102.37410714285714</v>
      </c>
      <c r="X62" s="7" cm="1">
        <f t="array" ref="X62">_xlfn.IFS('Yield &amp; Quality'!D57='Treatment Costs'!$A$3,'Treatment Costs'!$K$3,'Yield &amp; Quality'!D57='Treatment Costs'!$A$4,'Treatment Costs'!$K$4,'Yield &amp; Quality'!D57='Treatment Costs'!$A$5,'Treatment Costs'!$K$5,'Yield &amp; Quality'!D57='Treatment Costs'!$A$6,'Treatment Costs'!$K$6,'Yield &amp; Quality'!D57='Treatment Costs'!$A$7,'Treatment Costs'!$K$7,'Yield &amp; Quality'!D57='Treatment Costs'!$A$8,'Treatment Costs'!$K$8,'Yield &amp; Quality'!D57='Treatment Costs'!$A$9,'Treatment Costs'!$K$9,'Yield &amp; Quality'!D57='Treatment Costs'!$A$10,'Treatment Costs'!$K$10,'Yield &amp; Quality'!D57='Treatment Costs'!$A$11,'Treatment Costs'!$K$11,'Yield &amp; Quality'!D57='Treatment Costs'!$A$12,'Treatment Costs'!$K$12,'Yield &amp; Quality'!D57='Treatment Costs'!$A$13,'Treatment Costs'!$K$13,'Yield &amp; Quality'!D57='Treatment Costs'!$A$14,'Treatment Costs'!$K$14,'Yield &amp; Quality'!D57='Treatment Costs'!$A$15,'Treatment Costs'!$K$15,'Yield &amp; Quality'!D57='Treatment Costs'!$A$16,'Treatment Costs'!$K$16)</f>
        <v>108.46785714285714</v>
      </c>
      <c r="Y62" s="8" cm="1">
        <f t="array" ref="Y62">_xlfn.IFS('Yield &amp; Quality'!E57='Treatment Costs'!$A$3,'Treatment Costs'!$W$3,'Yield &amp; Quality'!E57='Treatment Costs'!$A$4,'Treatment Costs'!$W$4,'Yield &amp; Quality'!E57='Treatment Costs'!$A$5,'Treatment Costs'!$W$5,'Yield &amp; Quality'!E57='Treatment Costs'!$A$6,'Treatment Costs'!$W$6,'Yield &amp; Quality'!E57='Treatment Costs'!$A$7,'Treatment Costs'!$W$7,'Yield &amp; Quality'!E57='Treatment Costs'!$A$8,'Treatment Costs'!$W$8,'Yield &amp; Quality'!E57='Treatment Costs'!$A$9,'Treatment Costs'!$W$9,'Yield &amp; Quality'!E57='Treatment Costs'!$A$10,'Treatment Costs'!$W$10,'Yield &amp; Quality'!E57='Treatment Costs'!$A$11,'Treatment Costs'!$W$11,'Yield &amp; Quality'!E57='Treatment Costs'!$A$12,'Treatment Costs'!$W$12,'Yield &amp; Quality'!E57='Treatment Costs'!$A$13,'Treatment Costs'!$W$13,'Yield &amp; Quality'!E57='Treatment Costs'!$A$14,'Treatment Costs'!$W$14,'Yield &amp; Quality'!E57='Treatment Costs'!$A$15,'Treatment Costs'!$W$15,'Yield &amp; Quality'!E57='Treatment Costs'!$A$16,'Treatment Costs'!$W$16)</f>
        <v>155.79642857142858</v>
      </c>
      <c r="AA62" s="66">
        <f>(('Yield &amp; Quality'!G57*((100-'Partial Returns'!G62)/100))*($C$3+L62))+($C$4*'Yield &amp; Quality'!AA57)-V62</f>
        <v>642.55665499842507</v>
      </c>
      <c r="AB62" s="7">
        <f>(('Yield &amp; Quality'!H57*((100-'Partial Returns'!H62)/100))*($C$3+M62))+($C$4*'Yield &amp; Quality'!AB57)-W62</f>
        <v>511.956420641867</v>
      </c>
      <c r="AC62" s="7">
        <f>(('Yield &amp; Quality'!I57*((100-'Partial Returns'!I62)/100))*($C$3+N62))+($C$4*'Yield &amp; Quality'!AC57)-X62</f>
        <v>802.43767166868815</v>
      </c>
      <c r="AD62" s="8">
        <f>(('Yield &amp; Quality'!J57*((100-'Partial Returns'!J62)/100))*($C$3+O62))+($C$4*'Yield &amp; Quality'!AD57)-Y62</f>
        <v>695.84807485355327</v>
      </c>
    </row>
    <row r="63" spans="1:30" x14ac:dyDescent="0.25">
      <c r="A63">
        <v>8.6</v>
      </c>
      <c r="B63" s="66">
        <f>($C$3*'Yield &amp; Quality'!G58)+($C$4*'Yield &amp; Quality'!AA58)</f>
        <v>802.95718557354735</v>
      </c>
      <c r="C63" s="7">
        <f>($C$3*'Yield &amp; Quality'!H58)+($C$4*'Yield &amp; Quality'!AB58)</f>
        <v>585.37350518776907</v>
      </c>
      <c r="D63" s="7">
        <f>($C$3*'Yield &amp; Quality'!I58)+($C$4*'Yield &amp; Quality'!AC58)</f>
        <v>1110.4071236112536</v>
      </c>
      <c r="E63" s="8">
        <f>($C$3*'Yield &amp; Quality'!J58)+($C$4*'Yield &amp; Quality'!AD58)</f>
        <v>980.46187817950863</v>
      </c>
      <c r="G63" s="61" cm="1">
        <f t="array" ref="G63">_xlfn.IFS('Yield &amp; Quality'!L58&lt;'Dockage Schedule'!$C$29,0,'Yield &amp; Quality'!L58&lt;'Dockage Schedule'!$C$30,'Dockage Schedule'!$M$29,'Yield &amp; Quality'!L58&lt;'Dockage Schedule'!$C$31,'Dockage Schedule'!$M$30,'Yield &amp; Quality'!L58&lt;'Dockage Schedule'!$C$32,'Dockage Schedule'!$M$31,'Yield &amp; Quality'!L58&lt;'Dockage Schedule'!$C$33,'Dockage Schedule'!$M$32,'Yield &amp; Quality'!L58&lt;'Dockage Schedule'!$C$34,'Dockage Schedule'!$M$33,'Yield &amp; Quality'!L58&lt;'Dockage Schedule'!$C$35,'Dockage Schedule'!$M$34,'Yield &amp; Quality'!L58&lt;'Dockage Schedule'!$C$36,'Dockage Schedule'!$M$35,'Yield &amp; Quality'!L58&lt;'Dockage Schedule'!$C$37,'Dockage Schedule'!$M$36,'Yield &amp; Quality'!L58&lt;'Dockage Schedule'!$C$38,'Dockage Schedule'!$M$37,'Yield &amp; Quality'!L58&lt;'Dockage Schedule'!$C$39,'Dockage Schedule'!$M$38,'Yield &amp; Quality'!L58&lt;'Dockage Schedule'!$C$40,'Dockage Schedule'!$M$39,'Yield &amp; Quality'!L58&lt;'Dockage Schedule'!$C$41,'Dockage Schedule'!$M$40,'Yield &amp; Quality'!L58&lt;'Dockage Schedule'!$C$42,'Dockage Schedule'!$M$41,'Yield &amp; Quality'!L58&lt;'Dockage Schedule'!$C$43,'Dockage Schedule'!$M$42,'Yield &amp; Quality'!L58&lt;'Dockage Schedule'!$C$44,'Dockage Schedule'!$M$43,'Yield &amp; Quality'!L58&lt;'Dockage Schedule'!$C$45,'Dockage Schedule'!$M$44,'Yield &amp; Quality'!L58&lt;'Dockage Schedule'!$C$46,'Dockage Schedule'!$M$45,'Yield &amp; Quality'!L58&lt;'Dockage Schedule'!$C$47,'Dockage Schedule'!$M$46,'Yield &amp; Quality'!L58&lt;'Dockage Schedule'!$C$48,'Dockage Schedule'!$M$47,'Yield &amp; Quality'!L58&lt;'Dockage Schedule'!$C$49,'Dockage Schedule'!M88,'Yield &amp; Quality'!L58&gt;='Dockage Schedule'!$C$49,'Dockage Schedule'!$M$49)</f>
        <v>0</v>
      </c>
      <c r="H63" cm="1">
        <f t="array" ref="H63">_xlfn.IFS('Yield &amp; Quality'!M58&lt;'Dockage Schedule'!$C$29,0,'Yield &amp; Quality'!M58&lt;'Dockage Schedule'!$C$30,'Dockage Schedule'!$M$29,'Yield &amp; Quality'!M58&lt;'Dockage Schedule'!$C$31,'Dockage Schedule'!$M$30,'Yield &amp; Quality'!M58&lt;'Dockage Schedule'!$C$32,'Dockage Schedule'!$M$31,'Yield &amp; Quality'!M58&lt;'Dockage Schedule'!$C$33,'Dockage Schedule'!$M$32,'Yield &amp; Quality'!M58&lt;'Dockage Schedule'!$C$34,'Dockage Schedule'!$M$33,'Yield &amp; Quality'!M58&lt;'Dockage Schedule'!$C$35,'Dockage Schedule'!$M$34,'Yield &amp; Quality'!M58&lt;'Dockage Schedule'!$C$36,'Dockage Schedule'!$M$35,'Yield &amp; Quality'!M58&lt;'Dockage Schedule'!$C$37,'Dockage Schedule'!$M$36,'Yield &amp; Quality'!M58&lt;'Dockage Schedule'!$C$38,'Dockage Schedule'!$M$37,'Yield &amp; Quality'!M58&lt;'Dockage Schedule'!$C$39,'Dockage Schedule'!$M$38,'Yield &amp; Quality'!M58&lt;'Dockage Schedule'!$C$40,'Dockage Schedule'!$M$39,'Yield &amp; Quality'!M58&lt;'Dockage Schedule'!$C$41,'Dockage Schedule'!$M$40,'Yield &amp; Quality'!M58&lt;'Dockage Schedule'!$C$42,'Dockage Schedule'!$M$41,'Yield &amp; Quality'!M58&lt;'Dockage Schedule'!$C$43,'Dockage Schedule'!$M$42,'Yield &amp; Quality'!M58&lt;'Dockage Schedule'!$C$44,'Dockage Schedule'!$M$43,'Yield &amp; Quality'!M58&lt;'Dockage Schedule'!$C$45,'Dockage Schedule'!$M$44,'Yield &amp; Quality'!M58&lt;'Dockage Schedule'!$C$46,'Dockage Schedule'!$M$45,'Yield &amp; Quality'!M58&lt;'Dockage Schedule'!$C$47,'Dockage Schedule'!$M$46,'Yield &amp; Quality'!M58&lt;'Dockage Schedule'!$C$48,'Dockage Schedule'!$M$47,'Yield &amp; Quality'!M58&lt;'Dockage Schedule'!$C$49,'Dockage Schedule'!N88,'Yield &amp; Quality'!M58&gt;='Dockage Schedule'!$C$49,'Dockage Schedule'!$M$49)</f>
        <v>0</v>
      </c>
      <c r="I63" cm="1">
        <f t="array" ref="I63">_xlfn.IFS('Yield &amp; Quality'!N58&lt;'Dockage Schedule'!$C$29,0,'Yield &amp; Quality'!N58&lt;'Dockage Schedule'!$C$30,'Dockage Schedule'!$M$29,'Yield &amp; Quality'!N58&lt;'Dockage Schedule'!$C$31,'Dockage Schedule'!$M$30,'Yield &amp; Quality'!N58&lt;'Dockage Schedule'!$C$32,'Dockage Schedule'!$M$31,'Yield &amp; Quality'!N58&lt;'Dockage Schedule'!$C$33,'Dockage Schedule'!$M$32,'Yield &amp; Quality'!N58&lt;'Dockage Schedule'!$C$34,'Dockage Schedule'!$M$33,'Yield &amp; Quality'!N58&lt;'Dockage Schedule'!$C$35,'Dockage Schedule'!$M$34,'Yield &amp; Quality'!N58&lt;'Dockage Schedule'!$C$36,'Dockage Schedule'!$M$35,'Yield &amp; Quality'!N58&lt;'Dockage Schedule'!$C$37,'Dockage Schedule'!$M$36,'Yield &amp; Quality'!N58&lt;'Dockage Schedule'!$C$38,'Dockage Schedule'!$M$37,'Yield &amp; Quality'!N58&lt;'Dockage Schedule'!$C$39,'Dockage Schedule'!$M$38,'Yield &amp; Quality'!N58&lt;'Dockage Schedule'!$C$40,'Dockage Schedule'!$M$39,'Yield &amp; Quality'!N58&lt;'Dockage Schedule'!$C$41,'Dockage Schedule'!$M$40,'Yield &amp; Quality'!N58&lt;'Dockage Schedule'!$C$42,'Dockage Schedule'!$M$41,'Yield &amp; Quality'!N58&lt;'Dockage Schedule'!$C$43,'Dockage Schedule'!$M$42,'Yield &amp; Quality'!N58&lt;'Dockage Schedule'!$C$44,'Dockage Schedule'!$M$43,'Yield &amp; Quality'!N58&lt;'Dockage Schedule'!$C$45,'Dockage Schedule'!$M$44,'Yield &amp; Quality'!N58&lt;'Dockage Schedule'!$C$46,'Dockage Schedule'!$M$45,'Yield &amp; Quality'!N58&lt;'Dockage Schedule'!$C$47,'Dockage Schedule'!$M$46,'Yield &amp; Quality'!N58&lt;'Dockage Schedule'!$C$48,'Dockage Schedule'!$M$47,'Yield &amp; Quality'!N58&lt;'Dockage Schedule'!$C$49,'Dockage Schedule'!O88,'Yield &amp; Quality'!N58&gt;='Dockage Schedule'!$C$49,'Dockage Schedule'!$M$49)</f>
        <v>0</v>
      </c>
      <c r="J63" s="62" cm="1">
        <f t="array" ref="J63">_xlfn.IFS('Yield &amp; Quality'!O58&lt;'Dockage Schedule'!$C$29,0,'Yield &amp; Quality'!O58&lt;'Dockage Schedule'!$C$30,'Dockage Schedule'!$M$29,'Yield &amp; Quality'!O58&lt;'Dockage Schedule'!$C$31,'Dockage Schedule'!$M$30,'Yield &amp; Quality'!O58&lt;'Dockage Schedule'!$C$32,'Dockage Schedule'!$M$31,'Yield &amp; Quality'!O58&lt;'Dockage Schedule'!$C$33,'Dockage Schedule'!$M$32,'Yield &amp; Quality'!O58&lt;'Dockage Schedule'!$C$34,'Dockage Schedule'!$M$33,'Yield &amp; Quality'!O58&lt;'Dockage Schedule'!$C$35,'Dockage Schedule'!$M$34,'Yield &amp; Quality'!O58&lt;'Dockage Schedule'!$C$36,'Dockage Schedule'!$M$35,'Yield &amp; Quality'!O58&lt;'Dockage Schedule'!$C$37,'Dockage Schedule'!$M$36,'Yield &amp; Quality'!O58&lt;'Dockage Schedule'!$C$38,'Dockage Schedule'!$M$37,'Yield &amp; Quality'!O58&lt;'Dockage Schedule'!$C$39,'Dockage Schedule'!$M$38,'Yield &amp; Quality'!O58&lt;'Dockage Schedule'!$C$40,'Dockage Schedule'!$M$39,'Yield &amp; Quality'!O58&lt;'Dockage Schedule'!$C$41,'Dockage Schedule'!$M$40,'Yield &amp; Quality'!O58&lt;'Dockage Schedule'!$C$42,'Dockage Schedule'!$M$41,'Yield &amp; Quality'!O58&lt;'Dockage Schedule'!$C$43,'Dockage Schedule'!$M$42,'Yield &amp; Quality'!O58&lt;'Dockage Schedule'!$C$44,'Dockage Schedule'!$M$43,'Yield &amp; Quality'!O58&lt;'Dockage Schedule'!$C$45,'Dockage Schedule'!$M$44,'Yield &amp; Quality'!O58&lt;'Dockage Schedule'!$C$46,'Dockage Schedule'!$M$45,'Yield &amp; Quality'!O58&lt;'Dockage Schedule'!$C$47,'Dockage Schedule'!$M$46,'Yield &amp; Quality'!O58&lt;'Dockage Schedule'!$C$48,'Dockage Schedule'!$M$47,'Yield &amp; Quality'!O58&lt;'Dockage Schedule'!$C$49,'Dockage Schedule'!P88,'Yield &amp; Quality'!O58&gt;='Dockage Schedule'!$C$49,'Dockage Schedule'!$M$49)</f>
        <v>0</v>
      </c>
      <c r="L63" s="67" cm="1">
        <f t="array" ref="L63">_xlfn.IFS('Yield &amp; Quality'!Q58&gt;='Dockage Schedule'!$P$4,'Dockage Schedule'!$AA$4,'Yield &amp; Quality'!Q58&gt;='Dockage Schedule'!$P$5,'Dockage Schedule'!$AA$5,'Yield &amp; Quality'!Q58&gt;='Dockage Schedule'!$P$6,'Dockage Schedule'!$AA$6,'Yield &amp; Quality'!Q58&gt;='Dockage Schedule'!$P$7,'Dockage Schedule'!$AA$7,'Yield &amp; Quality'!Q58&gt;='Dockage Schedule'!$P$8,'Dockage Schedule'!$AA$8,'Yield &amp; Quality'!Q58&gt;='Dockage Schedule'!$P$9,'Dockage Schedule'!$AA$9,'Yield &amp; Quality'!Q58&gt;='Dockage Schedule'!$P$10,'Dockage Schedule'!$AA$10,'Yield &amp; Quality'!Q58&gt;='Dockage Schedule'!$P$11,'Dockage Schedule'!$AA$11,'Yield &amp; Quality'!Q58&gt;='Dockage Schedule'!$P$12,'Dockage Schedule'!$AA$12,'Yield &amp; Quality'!Q58&gt;='Dockage Schedule'!$P$13,'Dockage Schedule'!$AA$13,'Yield &amp; Quality'!Q58&gt;='Dockage Schedule'!$P$14,'Dockage Schedule'!$AA$14,'Yield &amp; Quality'!Q58&gt;='Dockage Schedule'!$P$15,'Dockage Schedule'!$AA$15,'Yield &amp; Quality'!Q58&gt;='Dockage Schedule'!$P$16,'Dockage Schedule'!$AA$16,'Yield &amp; Quality'!Q58&gt;='Dockage Schedule'!$P$17,'Dockage Schedule'!$AA$17,'Yield &amp; Quality'!Q58&gt;='Dockage Schedule'!$P$18,'Dockage Schedule'!$AA$18,'Yield &amp; Quality'!Q58&gt;='Dockage Schedule'!$P$19,'Dockage Schedule'!$AA$19,'Yield &amp; Quality'!Q58&gt;='Dockage Schedule'!$P$20,'Dockage Schedule'!$AA$20,'Yield &amp; Quality'!Q58&gt;='Dockage Schedule'!$P$21,'Dockage Schedule'!$AA$21,'Yield &amp; Quality'!Q58&gt;='Dockage Schedule'!$P$22,'Dockage Schedule'!$AA$22,'Yield &amp; Quality'!Q58&gt;='Dockage Schedule'!$P$23,'Dockage Schedule'!$AA$23,'Yield &amp; Quality'!Q58&gt;='Dockage Schedule'!$P$24,'Dockage Schedule'!$AA$24,'Yield &amp; Quality'!Q58&gt;='Dockage Schedule'!$P$25,'Dockage Schedule'!$AA$25,'Yield &amp; Quality'!Q58&gt;='Dockage Schedule'!$P$26,'Dockage Schedule'!$AA$26,'Yield &amp; Quality'!Q58&gt;='Dockage Schedule'!$P$27,'Dockage Schedule'!$AA$27,'Yield &amp; Quality'!Q58&lt;'Dockage Schedule'!$P$27,'Dockage Schedule'!$AA$27)+_xlfn.IFS('Yield &amp; Quality'!V58&lt;'Dockage Schedule'!$AD$4,'Dockage Schedule'!$AN$3,'Yield &amp; Quality'!V58&lt;'Dockage Schedule'!$AD$5,'Dockage Schedule'!$AN$4,'Yield &amp; Quality'!V58&lt;'Dockage Schedule'!$AD$6,'Dockage Schedule'!$AN$5,'Yield &amp; Quality'!V58&lt;'Dockage Schedule'!$AD$7,'Dockage Schedule'!$AN$6,'Yield &amp; Quality'!V58&lt;'Dockage Schedule'!$AD$8,'Dockage Schedule'!$AN$7,'Yield &amp; Quality'!V58&lt;'Dockage Schedule'!$AD$9,'Dockage Schedule'!$AN$8,'Yield &amp; Quality'!V58&lt;'Dockage Schedule'!$AD$10,'Dockage Schedule'!$AN$9,'Yield &amp; Quality'!V58&lt;'Dockage Schedule'!$AD$11,'Dockage Schedule'!$AN$10,'Yield &amp; Quality'!V58&lt;'Dockage Schedule'!$AD$12,'Dockage Schedule'!$AN$11,'Yield &amp; Quality'!V58&lt;'Dockage Schedule'!$AD$13,'Dockage Schedule'!$AN$12,'Yield &amp; Quality'!V58&lt;'Dockage Schedule'!$AD$14,'Dockage Schedule'!$AN$13,'Yield &amp; Quality'!V58&lt;'Dockage Schedule'!$AD$15,'Dockage Schedule'!$AN$14,'Yield &amp; Quality'!V58&lt;'Dockage Schedule'!$AD$16,'Dockage Schedule'!$AN$15,'Yield &amp; Quality'!V58&lt;'Dockage Schedule'!$AD$17,'Dockage Schedule'!$AN$16,'Yield &amp; Quality'!V58&lt;'Dockage Schedule'!$AD$18,'Dockage Schedule'!$AN$17,'Yield &amp; Quality'!V58&lt;'Dockage Schedule'!$AD$19,'Dockage Schedule'!$AN$18,'Yield &amp; Quality'!V58&lt;'Dockage Schedule'!$AD$20,'Dockage Schedule'!$AN$19,'Yield &amp; Quality'!V58&lt;'Dockage Schedule'!$AD$21,'Dockage Schedule'!$AN$20,'Yield &amp; Quality'!V58&lt;'Dockage Schedule'!$AD$21,'Dockage Schedule'!$AN$22,'Yield &amp; Quality'!V58&lt;'Dockage Schedule'!$AD$22,'Dockage Schedule'!$AN$23,'Yield &amp; Quality'!V58&lt;'Dockage Schedule'!$AD$24,'Dockage Schedule'!$AN$24,'Yield &amp; Quality'!V58&lt;'Dockage Schedule'!$AD$25,'Dockage Schedule'!$AN$24,'Yield &amp; Quality'!V58&gt;='Dockage Schedule'!$AD$25,-500)-_xlfn.IFS('Yield &amp; Quality'!L58&lt;'Dockage Schedule'!$C$4,0,'Yield &amp; Quality'!L58&lt;'Dockage Schedule'!$C$5,'Dockage Schedule'!$M$4,'Yield &amp; Quality'!L58&lt;'Dockage Schedule'!$C$6,'Dockage Schedule'!$M$5,'Yield &amp; Quality'!L58&lt;'Dockage Schedule'!$C$6,'Dockage Schedule'!$M$7,'Yield &amp; Quality'!L58&lt;'Dockage Schedule'!$C$7,'Dockage Schedule'!$M$8,'Yield &amp; Quality'!L58&lt;'Dockage Schedule'!$C$8,'Dockage Schedule'!$M$9,'Yield &amp; Quality'!L58&lt;'Dockage Schedule'!$C$10,'Dockage Schedule'!$M$9,'Yield &amp; Quality'!L58&lt;'Dockage Schedule'!$C$10,'Dockage Schedule'!$M$11,'Yield &amp; Quality'!L58&lt;'Dockage Schedule'!$C$12,'Dockage Schedule'!$M$11,'Yield &amp; Quality'!L58&lt;'Dockage Schedule'!$C$13,'Dockage Schedule'!$M$12,'Yield &amp; Quality'!L58&lt;'Dockage Schedule'!$C$14,'Dockage Schedule'!$M$13,'Yield &amp; Quality'!L58&lt;'Dockage Schedule'!$C$15,'Dockage Schedule'!$M$14,'Yield &amp; Quality'!L58&lt;'Dockage Schedule'!$C$16,'Dockage Schedule'!$M$15,'Yield &amp; Quality'!L58&lt;'Dockage Schedule'!$C$17,'Dockage Schedule'!$M$16,'Yield &amp; Quality'!L58&lt;'Dockage Schedule'!$C$18,'Dockage Schedule'!$M$17,'Yield &amp; Quality'!L58&lt;'Dockage Schedule'!$C$19,'Dockage Schedule'!$M$18,'Yield &amp; Quality'!L58&lt;'Dockage Schedule'!$C$20,'Dockage Schedule'!$M$19,'Yield &amp; Quality'!L58&lt;'Dockage Schedule'!$C$21,'Dockage Schedule'!$M$20,'Yield &amp; Quality'!L58&lt;'Dockage Schedule'!$C$22,'Dockage Schedule'!$M$21,'Yield &amp; Quality'!L58&lt;'Dockage Schedule'!$C$23,'Dockage Schedule'!$M$22,'Yield &amp; Quality'!L58&lt;'Dockage Schedule'!$C$24,'Dockage Schedule'!$M$23,'Yield &amp; Quality'!L58&gt;='Dockage Schedule'!C64,'Dockage Schedule'!M64)</f>
        <v>-0.32</v>
      </c>
      <c r="M63" s="29" cm="1">
        <f t="array" ref="M63">_xlfn.IFS('Yield &amp; Quality'!R58&gt;='Dockage Schedule'!$P$4,'Dockage Schedule'!$AA$4,'Yield &amp; Quality'!R58&gt;='Dockage Schedule'!$P$5,'Dockage Schedule'!$AA$5,'Yield &amp; Quality'!R58&gt;='Dockage Schedule'!$P$6,'Dockage Schedule'!$AA$6,'Yield &amp; Quality'!R58&gt;='Dockage Schedule'!$P$7,'Dockage Schedule'!$AA$7,'Yield &amp; Quality'!R58&gt;='Dockage Schedule'!$P$8,'Dockage Schedule'!$AA$8,'Yield &amp; Quality'!R58&gt;='Dockage Schedule'!$P$9,'Dockage Schedule'!$AA$9,'Yield &amp; Quality'!R58&gt;='Dockage Schedule'!$P$10,'Dockage Schedule'!$AA$10,'Yield &amp; Quality'!R58&gt;='Dockage Schedule'!$P$11,'Dockage Schedule'!$AA$11,'Yield &amp; Quality'!R58&gt;='Dockage Schedule'!$P$12,'Dockage Schedule'!$AA$12,'Yield &amp; Quality'!R58&gt;='Dockage Schedule'!$P$13,'Dockage Schedule'!$AA$13,'Yield &amp; Quality'!R58&gt;='Dockage Schedule'!$P$14,'Dockage Schedule'!$AA$14,'Yield &amp; Quality'!R58&gt;='Dockage Schedule'!$P$15,'Dockage Schedule'!$AA$15,'Yield &amp; Quality'!R58&gt;='Dockage Schedule'!$P$16,'Dockage Schedule'!$AA$16,'Yield &amp; Quality'!R58&gt;='Dockage Schedule'!$P$17,'Dockage Schedule'!$AA$17,'Yield &amp; Quality'!R58&gt;='Dockage Schedule'!$P$18,'Dockage Schedule'!$AA$18,'Yield &amp; Quality'!R58&gt;='Dockage Schedule'!$P$19,'Dockage Schedule'!$AA$19,'Yield &amp; Quality'!R58&gt;='Dockage Schedule'!$P$20,'Dockage Schedule'!$AA$20,'Yield &amp; Quality'!R58&gt;='Dockage Schedule'!$P$21,'Dockage Schedule'!$AA$21,'Yield &amp; Quality'!R58&gt;='Dockage Schedule'!$P$22,'Dockage Schedule'!$AA$22,'Yield &amp; Quality'!R58&gt;='Dockage Schedule'!$P$23,'Dockage Schedule'!$AA$23,'Yield &amp; Quality'!R58&gt;='Dockage Schedule'!$P$24,'Dockage Schedule'!$AA$24,'Yield &amp; Quality'!R58&gt;='Dockage Schedule'!$P$25,'Dockage Schedule'!$AA$25,'Yield &amp; Quality'!R58&gt;='Dockage Schedule'!$P$26,'Dockage Schedule'!$AA$26,'Yield &amp; Quality'!R58&gt;='Dockage Schedule'!$P$27,'Dockage Schedule'!$AA$27,'Yield &amp; Quality'!R58&lt;'Dockage Schedule'!$P$27,'Dockage Schedule'!$AA$27)+_xlfn.IFS('Yield &amp; Quality'!W58&lt;'Dockage Schedule'!$AD$4,'Dockage Schedule'!$AN$3,'Yield &amp; Quality'!W58&lt;'Dockage Schedule'!$AD$5,'Dockage Schedule'!$AN$4,'Yield &amp; Quality'!W58&lt;'Dockage Schedule'!$AD$6,'Dockage Schedule'!$AN$5,'Yield &amp; Quality'!W58&lt;'Dockage Schedule'!$AD$7,'Dockage Schedule'!$AN$6,'Yield &amp; Quality'!W58&lt;'Dockage Schedule'!$AD$8,'Dockage Schedule'!$AN$7,'Yield &amp; Quality'!W58&lt;'Dockage Schedule'!$AD$9,'Dockage Schedule'!$AN$8,'Yield &amp; Quality'!W58&lt;'Dockage Schedule'!$AD$10,'Dockage Schedule'!$AN$9,'Yield &amp; Quality'!W58&lt;'Dockage Schedule'!$AD$11,'Dockage Schedule'!$AN$10,'Yield &amp; Quality'!W58&lt;'Dockage Schedule'!$AD$12,'Dockage Schedule'!$AN$11,'Yield &amp; Quality'!W58&lt;'Dockage Schedule'!$AD$13,'Dockage Schedule'!$AN$12,'Yield &amp; Quality'!W58&lt;'Dockage Schedule'!$AD$14,'Dockage Schedule'!$AN$13,'Yield &amp; Quality'!W58&lt;'Dockage Schedule'!$AD$15,'Dockage Schedule'!$AN$14,'Yield &amp; Quality'!W58&lt;'Dockage Schedule'!$AD$16,'Dockage Schedule'!$AN$15,'Yield &amp; Quality'!W58&lt;'Dockage Schedule'!$AD$17,'Dockage Schedule'!$AN$16,'Yield &amp; Quality'!W58&lt;'Dockage Schedule'!$AD$18,'Dockage Schedule'!$AN$17,'Yield &amp; Quality'!W58&lt;'Dockage Schedule'!$AD$19,'Dockage Schedule'!$AN$18,'Yield &amp; Quality'!W58&lt;'Dockage Schedule'!$AD$20,'Dockage Schedule'!$AN$19,'Yield &amp; Quality'!W58&lt;'Dockage Schedule'!$AD$21,'Dockage Schedule'!$AN$20,'Yield &amp; Quality'!W58&lt;'Dockage Schedule'!$AD$21,'Dockage Schedule'!$AN$22,'Yield &amp; Quality'!W58&lt;'Dockage Schedule'!$AD$22,'Dockage Schedule'!$AN$23,'Yield &amp; Quality'!W58&lt;'Dockage Schedule'!$AD$24,'Dockage Schedule'!$AN$24,'Yield &amp; Quality'!W58&lt;'Dockage Schedule'!$AD$25,'Dockage Schedule'!$AN$24,'Yield &amp; Quality'!W58&gt;='Dockage Schedule'!$AD$25,-500)-_xlfn.IFS('Yield &amp; Quality'!M58&lt;'Dockage Schedule'!$C$4,0,'Yield &amp; Quality'!M58&lt;'Dockage Schedule'!$C$5,'Dockage Schedule'!$M$4,'Yield &amp; Quality'!M58&lt;'Dockage Schedule'!$C$6,'Dockage Schedule'!$M$5,'Yield &amp; Quality'!M58&lt;'Dockage Schedule'!$C$6,'Dockage Schedule'!$M$7,'Yield &amp; Quality'!M58&lt;'Dockage Schedule'!$C$7,'Dockage Schedule'!$M$8,'Yield &amp; Quality'!M58&lt;'Dockage Schedule'!$C$8,'Dockage Schedule'!$M$9,'Yield &amp; Quality'!M58&lt;'Dockage Schedule'!$C$10,'Dockage Schedule'!$M$9,'Yield &amp; Quality'!M58&lt;'Dockage Schedule'!$C$10,'Dockage Schedule'!$M$11,'Yield &amp; Quality'!M58&lt;'Dockage Schedule'!$C$12,'Dockage Schedule'!$M$11,'Yield &amp; Quality'!M58&lt;'Dockage Schedule'!$C$13,'Dockage Schedule'!$M$12,'Yield &amp; Quality'!M58&lt;'Dockage Schedule'!$C$14,'Dockage Schedule'!$M$13,'Yield &amp; Quality'!M58&lt;'Dockage Schedule'!$C$15,'Dockage Schedule'!$M$14,'Yield &amp; Quality'!M58&lt;'Dockage Schedule'!$C$16,'Dockage Schedule'!$M$15,'Yield &amp; Quality'!M58&lt;'Dockage Schedule'!$C$17,'Dockage Schedule'!$M$16,'Yield &amp; Quality'!M58&lt;'Dockage Schedule'!$C$18,'Dockage Schedule'!$M$17,'Yield &amp; Quality'!M58&lt;'Dockage Schedule'!$C$19,'Dockage Schedule'!$M$18,'Yield &amp; Quality'!M58&lt;'Dockage Schedule'!$C$20,'Dockage Schedule'!$M$19,'Yield &amp; Quality'!M58&lt;'Dockage Schedule'!$C$21,'Dockage Schedule'!$M$20,'Yield &amp; Quality'!M58&lt;'Dockage Schedule'!$C$22,'Dockage Schedule'!$M$21,'Yield &amp; Quality'!M58&lt;'Dockage Schedule'!$C$23,'Dockage Schedule'!$M$22,'Yield &amp; Quality'!M58&lt;'Dockage Schedule'!$C$24,'Dockage Schedule'!$M$23,'Yield &amp; Quality'!M58&gt;='Dockage Schedule'!D64,'Dockage Schedule'!N64)</f>
        <v>-0.03</v>
      </c>
      <c r="N63" s="29" cm="1">
        <f t="array" ref="N63">_xlfn.IFS('Yield &amp; Quality'!S58&gt;='Dockage Schedule'!$P$4,'Dockage Schedule'!$AA$4,'Yield &amp; Quality'!S58&gt;='Dockage Schedule'!$P$5,'Dockage Schedule'!$AA$5,'Yield &amp; Quality'!S58&gt;='Dockage Schedule'!$P$6,'Dockage Schedule'!$AA$6,'Yield &amp; Quality'!S58&gt;='Dockage Schedule'!$P$7,'Dockage Schedule'!$AA$7,'Yield &amp; Quality'!S58&gt;='Dockage Schedule'!$P$8,'Dockage Schedule'!$AA$8,'Yield &amp; Quality'!S58&gt;='Dockage Schedule'!$P$9,'Dockage Schedule'!$AA$9,'Yield &amp; Quality'!S58&gt;='Dockage Schedule'!$P$10,'Dockage Schedule'!$AA$10,'Yield &amp; Quality'!S58&gt;='Dockage Schedule'!$P$11,'Dockage Schedule'!$AA$11,'Yield &amp; Quality'!S58&gt;='Dockage Schedule'!$P$12,'Dockage Schedule'!$AA$12,'Yield &amp; Quality'!S58&gt;='Dockage Schedule'!$P$13,'Dockage Schedule'!$AA$13,'Yield &amp; Quality'!S58&gt;='Dockage Schedule'!$P$14,'Dockage Schedule'!$AA$14,'Yield &amp; Quality'!S58&gt;='Dockage Schedule'!$P$15,'Dockage Schedule'!$AA$15,'Yield &amp; Quality'!S58&gt;='Dockage Schedule'!$P$16,'Dockage Schedule'!$AA$16,'Yield &amp; Quality'!S58&gt;='Dockage Schedule'!$P$17,'Dockage Schedule'!$AA$17,'Yield &amp; Quality'!S58&gt;='Dockage Schedule'!$P$18,'Dockage Schedule'!$AA$18,'Yield &amp; Quality'!S58&gt;='Dockage Schedule'!$P$19,'Dockage Schedule'!$AA$19,'Yield &amp; Quality'!S58&gt;='Dockage Schedule'!$P$20,'Dockage Schedule'!$AA$20,'Yield &amp; Quality'!S58&gt;='Dockage Schedule'!$P$21,'Dockage Schedule'!$AA$21,'Yield &amp; Quality'!S58&gt;='Dockage Schedule'!$P$22,'Dockage Schedule'!$AA$22,'Yield &amp; Quality'!S58&gt;='Dockage Schedule'!$P$23,'Dockage Schedule'!$AA$23,'Yield &amp; Quality'!S58&gt;='Dockage Schedule'!$P$24,'Dockage Schedule'!$AA$24,'Yield &amp; Quality'!S58&gt;='Dockage Schedule'!$P$25,'Dockage Schedule'!$AA$25,'Yield &amp; Quality'!S58&gt;='Dockage Schedule'!$P$26,'Dockage Schedule'!$AA$26,'Yield &amp; Quality'!S58&gt;='Dockage Schedule'!$P$27,'Dockage Schedule'!$AA$27,'Yield &amp; Quality'!S58&lt;'Dockage Schedule'!$P$27,'Dockage Schedule'!$AA$27)+_xlfn.IFS('Yield &amp; Quality'!X58&lt;'Dockage Schedule'!$AD$4,'Dockage Schedule'!$AN$3,'Yield &amp; Quality'!X58&lt;'Dockage Schedule'!$AD$5,'Dockage Schedule'!$AN$4,'Yield &amp; Quality'!X58&lt;'Dockage Schedule'!$AD$6,'Dockage Schedule'!$AN$5,'Yield &amp; Quality'!X58&lt;'Dockage Schedule'!$AD$7,'Dockage Schedule'!$AN$6,'Yield &amp; Quality'!X58&lt;'Dockage Schedule'!$AD$8,'Dockage Schedule'!$AN$7,'Yield &amp; Quality'!X58&lt;'Dockage Schedule'!$AD$9,'Dockage Schedule'!$AN$8,'Yield &amp; Quality'!X58&lt;'Dockage Schedule'!$AD$10,'Dockage Schedule'!$AN$9,'Yield &amp; Quality'!X58&lt;'Dockage Schedule'!$AD$11,'Dockage Schedule'!$AN$10,'Yield &amp; Quality'!X58&lt;'Dockage Schedule'!$AD$12,'Dockage Schedule'!$AN$11,'Yield &amp; Quality'!X58&lt;'Dockage Schedule'!$AD$13,'Dockage Schedule'!$AN$12,'Yield &amp; Quality'!X58&lt;'Dockage Schedule'!$AD$14,'Dockage Schedule'!$AN$13,'Yield &amp; Quality'!X58&lt;'Dockage Schedule'!$AD$15,'Dockage Schedule'!$AN$14,'Yield &amp; Quality'!X58&lt;'Dockage Schedule'!$AD$16,'Dockage Schedule'!$AN$15,'Yield &amp; Quality'!X58&lt;'Dockage Schedule'!$AD$17,'Dockage Schedule'!$AN$16,'Yield &amp; Quality'!X58&lt;'Dockage Schedule'!$AD$18,'Dockage Schedule'!$AN$17,'Yield &amp; Quality'!X58&lt;'Dockage Schedule'!$AD$19,'Dockage Schedule'!$AN$18,'Yield &amp; Quality'!X58&lt;'Dockage Schedule'!$AD$20,'Dockage Schedule'!$AN$19,'Yield &amp; Quality'!X58&lt;'Dockage Schedule'!$AD$21,'Dockage Schedule'!$AN$20,'Yield &amp; Quality'!X58&lt;'Dockage Schedule'!$AD$21,'Dockage Schedule'!$AN$22,'Yield &amp; Quality'!X58&lt;'Dockage Schedule'!$AD$22,'Dockage Schedule'!$AN$23,'Yield &amp; Quality'!X58&lt;'Dockage Schedule'!$AD$24,'Dockage Schedule'!$AN$24,'Yield &amp; Quality'!X58&lt;'Dockage Schedule'!$AD$25,'Dockage Schedule'!$AN$24,'Yield &amp; Quality'!X58&gt;='Dockage Schedule'!$AD$25,-500)-_xlfn.IFS('Yield &amp; Quality'!N58&lt;'Dockage Schedule'!$C$4,0,'Yield &amp; Quality'!N58&lt;'Dockage Schedule'!$C$5,'Dockage Schedule'!$M$4,'Yield &amp; Quality'!N58&lt;'Dockage Schedule'!$C$6,'Dockage Schedule'!$M$5,'Yield &amp; Quality'!N58&lt;'Dockage Schedule'!$C$6,'Dockage Schedule'!$M$7,'Yield &amp; Quality'!N58&lt;'Dockage Schedule'!$C$7,'Dockage Schedule'!$M$8,'Yield &amp; Quality'!N58&lt;'Dockage Schedule'!$C$8,'Dockage Schedule'!$M$9,'Yield &amp; Quality'!N58&lt;'Dockage Schedule'!$C$10,'Dockage Schedule'!$M$9,'Yield &amp; Quality'!N58&lt;'Dockage Schedule'!$C$10,'Dockage Schedule'!$M$11,'Yield &amp; Quality'!N58&lt;'Dockage Schedule'!$C$12,'Dockage Schedule'!$M$11,'Yield &amp; Quality'!N58&lt;'Dockage Schedule'!$C$13,'Dockage Schedule'!$M$12,'Yield &amp; Quality'!N58&lt;'Dockage Schedule'!$C$14,'Dockage Schedule'!$M$13,'Yield &amp; Quality'!N58&lt;'Dockage Schedule'!$C$15,'Dockage Schedule'!$M$14,'Yield &amp; Quality'!N58&lt;'Dockage Schedule'!$C$16,'Dockage Schedule'!$M$15,'Yield &amp; Quality'!N58&lt;'Dockage Schedule'!$C$17,'Dockage Schedule'!$M$16,'Yield &amp; Quality'!N58&lt;'Dockage Schedule'!$C$18,'Dockage Schedule'!$M$17,'Yield &amp; Quality'!N58&lt;'Dockage Schedule'!$C$19,'Dockage Schedule'!$M$18,'Yield &amp; Quality'!N58&lt;'Dockage Schedule'!$C$20,'Dockage Schedule'!$M$19,'Yield &amp; Quality'!N58&lt;'Dockage Schedule'!$C$21,'Dockage Schedule'!$M$20,'Yield &amp; Quality'!N58&lt;'Dockage Schedule'!$C$22,'Dockage Schedule'!$M$21,'Yield &amp; Quality'!N58&lt;'Dockage Schedule'!$C$23,'Dockage Schedule'!$M$22,'Yield &amp; Quality'!N58&lt;'Dockage Schedule'!$C$24,'Dockage Schedule'!$M$23,'Yield &amp; Quality'!N58&gt;='Dockage Schedule'!E64,'Dockage Schedule'!O64)</f>
        <v>-0.18</v>
      </c>
      <c r="O63" s="68" cm="1">
        <f t="array" ref="O63">_xlfn.IFS('Yield &amp; Quality'!T58&gt;='Dockage Schedule'!$P$4,'Dockage Schedule'!$AA$4,'Yield &amp; Quality'!T58&gt;='Dockage Schedule'!$P$5,'Dockage Schedule'!$AA$5,'Yield &amp; Quality'!T58&gt;='Dockage Schedule'!$P$6,'Dockage Schedule'!$AA$6,'Yield &amp; Quality'!T58&gt;='Dockage Schedule'!$P$7,'Dockage Schedule'!$AA$7,'Yield &amp; Quality'!T58&gt;='Dockage Schedule'!$P$8,'Dockage Schedule'!$AA$8,'Yield &amp; Quality'!T58&gt;='Dockage Schedule'!$P$9,'Dockage Schedule'!$AA$9,'Yield &amp; Quality'!T58&gt;='Dockage Schedule'!$P$10,'Dockage Schedule'!$AA$10,'Yield &amp; Quality'!T58&gt;='Dockage Schedule'!$P$11,'Dockage Schedule'!$AA$11,'Yield &amp; Quality'!T58&gt;='Dockage Schedule'!$P$12,'Dockage Schedule'!$AA$12,'Yield &amp; Quality'!T58&gt;='Dockage Schedule'!$P$13,'Dockage Schedule'!$AA$13,'Yield &amp; Quality'!T58&gt;='Dockage Schedule'!$P$14,'Dockage Schedule'!$AA$14,'Yield &amp; Quality'!T58&gt;='Dockage Schedule'!$P$15,'Dockage Schedule'!$AA$15,'Yield &amp; Quality'!T58&gt;='Dockage Schedule'!$P$16,'Dockage Schedule'!$AA$16,'Yield &amp; Quality'!T58&gt;='Dockage Schedule'!$P$17,'Dockage Schedule'!$AA$17,'Yield &amp; Quality'!T58&gt;='Dockage Schedule'!$P$18,'Dockage Schedule'!$AA$18,'Yield &amp; Quality'!T58&gt;='Dockage Schedule'!$P$19,'Dockage Schedule'!$AA$19,'Yield &amp; Quality'!T58&gt;='Dockage Schedule'!$P$20,'Dockage Schedule'!$AA$20,'Yield &amp; Quality'!T58&gt;='Dockage Schedule'!$P$21,'Dockage Schedule'!$AA$21,'Yield &amp; Quality'!T58&gt;='Dockage Schedule'!$P$22,'Dockage Schedule'!$AA$22,'Yield &amp; Quality'!T58&gt;='Dockage Schedule'!$P$23,'Dockage Schedule'!$AA$23,'Yield &amp; Quality'!T58&gt;='Dockage Schedule'!$P$24,'Dockage Schedule'!$AA$24,'Yield &amp; Quality'!T58&gt;='Dockage Schedule'!$P$25,'Dockage Schedule'!$AA$25,'Yield &amp; Quality'!T58&gt;='Dockage Schedule'!$P$26,'Dockage Schedule'!$AA$26,'Yield &amp; Quality'!T58&gt;='Dockage Schedule'!$P$27,'Dockage Schedule'!$AA$27,'Yield &amp; Quality'!T58&lt;'Dockage Schedule'!$P$27,'Dockage Schedule'!$AA$27)+_xlfn.IFS('Yield &amp; Quality'!Y58&lt;'Dockage Schedule'!$AD$4,'Dockage Schedule'!$AN$3,'Yield &amp; Quality'!Y58&lt;'Dockage Schedule'!$AD$5,'Dockage Schedule'!$AN$4,'Yield &amp; Quality'!Y58&lt;'Dockage Schedule'!$AD$6,'Dockage Schedule'!$AN$5,'Yield &amp; Quality'!Y58&lt;'Dockage Schedule'!$AD$7,'Dockage Schedule'!$AN$6,'Yield &amp; Quality'!Y58&lt;'Dockage Schedule'!$AD$8,'Dockage Schedule'!$AN$7,'Yield &amp; Quality'!Y58&lt;'Dockage Schedule'!$AD$9,'Dockage Schedule'!$AN$8,'Yield &amp; Quality'!Y58&lt;'Dockage Schedule'!$AD$10,'Dockage Schedule'!$AN$9,'Yield &amp; Quality'!Y58&lt;'Dockage Schedule'!$AD$11,'Dockage Schedule'!$AN$10,'Yield &amp; Quality'!Y58&lt;'Dockage Schedule'!$AD$12,'Dockage Schedule'!$AN$11,'Yield &amp; Quality'!Y58&lt;'Dockage Schedule'!$AD$13,'Dockage Schedule'!$AN$12,'Yield &amp; Quality'!Y58&lt;'Dockage Schedule'!$AD$14,'Dockage Schedule'!$AN$13,'Yield &amp; Quality'!Y58&lt;'Dockage Schedule'!$AD$15,'Dockage Schedule'!$AN$14,'Yield &amp; Quality'!Y58&lt;'Dockage Schedule'!$AD$16,'Dockage Schedule'!$AN$15,'Yield &amp; Quality'!Y58&lt;'Dockage Schedule'!$AD$17,'Dockage Schedule'!$AN$16,'Yield &amp; Quality'!Y58&lt;'Dockage Schedule'!$AD$18,'Dockage Schedule'!$AN$17,'Yield &amp; Quality'!Y58&lt;'Dockage Schedule'!$AD$19,'Dockage Schedule'!$AN$18,'Yield &amp; Quality'!Y58&lt;'Dockage Schedule'!$AD$20,'Dockage Schedule'!$AN$19,'Yield &amp; Quality'!Y58&lt;'Dockage Schedule'!$AD$21,'Dockage Schedule'!$AN$20,'Yield &amp; Quality'!Y58&lt;'Dockage Schedule'!$AD$21,'Dockage Schedule'!$AN$22,'Yield &amp; Quality'!Y58&lt;'Dockage Schedule'!$AD$22,'Dockage Schedule'!$AN$23,'Yield &amp; Quality'!Y58&lt;'Dockage Schedule'!$AD$24,'Dockage Schedule'!$AN$24,'Yield &amp; Quality'!Y58&lt;'Dockage Schedule'!$AD$25,'Dockage Schedule'!$AN$24,'Yield &amp; Quality'!Y58&gt;='Dockage Schedule'!$AD$25,-500)-_xlfn.IFS('Yield &amp; Quality'!O58&lt;'Dockage Schedule'!$C$4,0,'Yield &amp; Quality'!O58&lt;'Dockage Schedule'!$C$5,'Dockage Schedule'!$M$4,'Yield &amp; Quality'!O58&lt;'Dockage Schedule'!$C$6,'Dockage Schedule'!$M$5,'Yield &amp; Quality'!O58&lt;'Dockage Schedule'!$C$6,'Dockage Schedule'!$M$7,'Yield &amp; Quality'!O58&lt;'Dockage Schedule'!$C$7,'Dockage Schedule'!$M$8,'Yield &amp; Quality'!O58&lt;'Dockage Schedule'!$C$8,'Dockage Schedule'!$M$9,'Yield &amp; Quality'!O58&lt;'Dockage Schedule'!$C$10,'Dockage Schedule'!$M$9,'Yield &amp; Quality'!O58&lt;'Dockage Schedule'!$C$10,'Dockage Schedule'!$M$11,'Yield &amp; Quality'!O58&lt;'Dockage Schedule'!$C$12,'Dockage Schedule'!$M$11,'Yield &amp; Quality'!O58&lt;'Dockage Schedule'!$C$13,'Dockage Schedule'!$M$12,'Yield &amp; Quality'!O58&lt;'Dockage Schedule'!$C$14,'Dockage Schedule'!$M$13,'Yield &amp; Quality'!O58&lt;'Dockage Schedule'!$C$15,'Dockage Schedule'!$M$14,'Yield &amp; Quality'!O58&lt;'Dockage Schedule'!$C$16,'Dockage Schedule'!$M$15,'Yield &amp; Quality'!O58&lt;'Dockage Schedule'!$C$17,'Dockage Schedule'!$M$16,'Yield &amp; Quality'!O58&lt;'Dockage Schedule'!$C$18,'Dockage Schedule'!$M$17,'Yield &amp; Quality'!O58&lt;'Dockage Schedule'!$C$19,'Dockage Schedule'!$M$18,'Yield &amp; Quality'!O58&lt;'Dockage Schedule'!$C$20,'Dockage Schedule'!$M$19,'Yield &amp; Quality'!O58&lt;'Dockage Schedule'!$C$21,'Dockage Schedule'!$M$20,'Yield &amp; Quality'!O58&lt;'Dockage Schedule'!$C$22,'Dockage Schedule'!$M$21,'Yield &amp; Quality'!O58&lt;'Dockage Schedule'!$C$23,'Dockage Schedule'!$M$22,'Yield &amp; Quality'!O58&lt;'Dockage Schedule'!$C$24,'Dockage Schedule'!$M$23,'Yield &amp; Quality'!O58&gt;='Dockage Schedule'!F64,'Dockage Schedule'!P64)</f>
        <v>-0.4</v>
      </c>
      <c r="Q63" s="66">
        <f>(('Yield &amp; Quality'!G58*((100-'Partial Returns'!G63)/100))*($C$3+L63))+($C$4*'Yield &amp; Quality'!AA58)</f>
        <v>779.18470798314729</v>
      </c>
      <c r="R63" s="7">
        <f>(('Yield &amp; Quality'!H58*((100-'Partial Returns'!H63)/100))*($C$3+M63))+($C$4*'Yield &amp; Quality'!AB58)</f>
        <v>583.65195330766915</v>
      </c>
      <c r="S63" s="7">
        <f>(('Yield &amp; Quality'!I58*((100-'Partial Returns'!I63)/100))*($C$3+N63))+($C$4*'Yield &amp; Quality'!AC58)</f>
        <v>1091.2273768632538</v>
      </c>
      <c r="T63" s="8">
        <f>(('Yield &amp; Quality'!J58*((100-'Partial Returns'!J63)/100))*($C$3+O63))+($C$4*'Yield &amp; Quality'!AD58)</f>
        <v>941.07240850350854</v>
      </c>
      <c r="U63" s="5"/>
      <c r="V63" s="66" cm="1">
        <f t="array" ref="V63">_xlfn.IFS('Yield &amp; Quality'!B58='Treatment Costs'!$A$3,'Treatment Costs'!$K$3,'Yield &amp; Quality'!B58='Treatment Costs'!$A$4,'Treatment Costs'!$K$4,'Yield &amp; Quality'!B58='Treatment Costs'!$A$5,'Treatment Costs'!$K$5,'Yield &amp; Quality'!B58='Treatment Costs'!$A$6,'Treatment Costs'!$K$6,'Yield &amp; Quality'!B58='Treatment Costs'!$A$7,'Treatment Costs'!$K$7,'Yield &amp; Quality'!B58='Treatment Costs'!$A$8,'Treatment Costs'!$K$8,'Yield &amp; Quality'!B58='Treatment Costs'!$A$9,'Treatment Costs'!$K$9,'Yield &amp; Quality'!B58='Treatment Costs'!$A$10,'Treatment Costs'!$K$10,'Yield &amp; Quality'!B58='Treatment Costs'!$A$11,'Treatment Costs'!$K$11,'Yield &amp; Quality'!B58='Treatment Costs'!$A$12,'Treatment Costs'!$K$12,'Yield &amp; Quality'!B58='Treatment Costs'!$A$13,'Treatment Costs'!$K$13,'Yield &amp; Quality'!B58='Treatment Costs'!$A$14,'Treatment Costs'!$K$14,'Yield &amp; Quality'!B58='Treatment Costs'!$A$15,'Treatment Costs'!$K$15,'Yield &amp; Quality'!B58='Treatment Costs'!$A$16,'Treatment Costs'!$K$16)</f>
        <v>106.12410714285714</v>
      </c>
      <c r="W63" s="7" cm="1">
        <f t="array" ref="W63">_xlfn.IFS('Yield &amp; Quality'!C58='Treatment Costs'!$A$3,'Treatment Costs'!$W$3,'Yield &amp; Quality'!C58='Treatment Costs'!$A$4,'Treatment Costs'!$W$4,'Yield &amp; Quality'!C58='Treatment Costs'!$A$5,'Treatment Costs'!$W$5,'Yield &amp; Quality'!C58='Treatment Costs'!$A$6,'Treatment Costs'!$W$6,'Yield &amp; Quality'!C58='Treatment Costs'!$A$7,'Treatment Costs'!$W$7,'Yield &amp; Quality'!C58='Treatment Costs'!$A$8,'Treatment Costs'!$W$8,'Yield &amp; Quality'!C58='Treatment Costs'!$A$9,'Treatment Costs'!$W$9,'Yield &amp; Quality'!C58='Treatment Costs'!$A$10,'Treatment Costs'!$W$10,'Yield &amp; Quality'!C58='Treatment Costs'!$A$11,'Treatment Costs'!$W$11,'Yield &amp; Quality'!C58='Treatment Costs'!$A$12,'Treatment Costs'!$W$12,'Yield &amp; Quality'!C58='Treatment Costs'!$A$13,'Treatment Costs'!$W$13,'Yield &amp; Quality'!C58='Treatment Costs'!$A$14,'Treatment Costs'!$W$14,'Yield &amp; Quality'!C58='Treatment Costs'!$A$15,'Treatment Costs'!$W$15,'Yield &amp; Quality'!C58='Treatment Costs'!$A$16,'Treatment Costs'!$W$16)</f>
        <v>166.89285714285714</v>
      </c>
      <c r="X63" s="7" cm="1">
        <f t="array" ref="X63">_xlfn.IFS('Yield &amp; Quality'!D58='Treatment Costs'!$A$3,'Treatment Costs'!$K$3,'Yield &amp; Quality'!D58='Treatment Costs'!$A$4,'Treatment Costs'!$K$4,'Yield &amp; Quality'!D58='Treatment Costs'!$A$5,'Treatment Costs'!$K$5,'Yield &amp; Quality'!D58='Treatment Costs'!$A$6,'Treatment Costs'!$K$6,'Yield &amp; Quality'!D58='Treatment Costs'!$A$7,'Treatment Costs'!$K$7,'Yield &amp; Quality'!D58='Treatment Costs'!$A$8,'Treatment Costs'!$K$8,'Yield &amp; Quality'!D58='Treatment Costs'!$A$9,'Treatment Costs'!$K$9,'Yield &amp; Quality'!D58='Treatment Costs'!$A$10,'Treatment Costs'!$K$10,'Yield &amp; Quality'!D58='Treatment Costs'!$A$11,'Treatment Costs'!$K$11,'Yield &amp; Quality'!D58='Treatment Costs'!$A$12,'Treatment Costs'!$K$12,'Yield &amp; Quality'!D58='Treatment Costs'!$A$13,'Treatment Costs'!$K$13,'Yield &amp; Quality'!D58='Treatment Costs'!$A$14,'Treatment Costs'!$K$14,'Yield &amp; Quality'!D58='Treatment Costs'!$A$15,'Treatment Costs'!$K$15,'Yield &amp; Quality'!D58='Treatment Costs'!$A$16,'Treatment Costs'!$K$16)</f>
        <v>162.64017857142858</v>
      </c>
      <c r="Y63" s="8" cm="1">
        <f t="array" ref="Y63">_xlfn.IFS('Yield &amp; Quality'!E58='Treatment Costs'!$A$3,'Treatment Costs'!$W$3,'Yield &amp; Quality'!E58='Treatment Costs'!$A$4,'Treatment Costs'!$W$4,'Yield &amp; Quality'!E58='Treatment Costs'!$A$5,'Treatment Costs'!$W$5,'Yield &amp; Quality'!E58='Treatment Costs'!$A$6,'Treatment Costs'!$W$6,'Yield &amp; Quality'!E58='Treatment Costs'!$A$7,'Treatment Costs'!$W$7,'Yield &amp; Quality'!E58='Treatment Costs'!$A$8,'Treatment Costs'!$W$8,'Yield &amp; Quality'!E58='Treatment Costs'!$A$9,'Treatment Costs'!$W$9,'Yield &amp; Quality'!E58='Treatment Costs'!$A$10,'Treatment Costs'!$W$10,'Yield &amp; Quality'!E58='Treatment Costs'!$A$11,'Treatment Costs'!$W$11,'Yield &amp; Quality'!E58='Treatment Costs'!$A$12,'Treatment Costs'!$W$12,'Yield &amp; Quality'!E58='Treatment Costs'!$A$13,'Treatment Costs'!$W$13,'Yield &amp; Quality'!E58='Treatment Costs'!$A$14,'Treatment Costs'!$W$14,'Yield &amp; Quality'!E58='Treatment Costs'!$A$15,'Treatment Costs'!$W$15,'Yield &amp; Quality'!E58='Treatment Costs'!$A$16,'Treatment Costs'!$W$16)</f>
        <v>104.71785714285714</v>
      </c>
      <c r="AA63" s="66">
        <f>(('Yield &amp; Quality'!G58*((100-'Partial Returns'!G63)/100))*($C$3+L63))+($C$4*'Yield &amp; Quality'!AA58)-V63</f>
        <v>673.06060084029014</v>
      </c>
      <c r="AB63" s="7">
        <f>(('Yield &amp; Quality'!H58*((100-'Partial Returns'!H63)/100))*($C$3+M63))+($C$4*'Yield &amp; Quality'!AB58)-W63</f>
        <v>416.75909616481204</v>
      </c>
      <c r="AC63" s="7">
        <f>(('Yield &amp; Quality'!I58*((100-'Partial Returns'!I63)/100))*($C$3+N63))+($C$4*'Yield &amp; Quality'!AC58)-X63</f>
        <v>928.58719829182519</v>
      </c>
      <c r="AD63" s="8">
        <f>(('Yield &amp; Quality'!J58*((100-'Partial Returns'!J63)/100))*($C$3+O63))+($C$4*'Yield &amp; Quality'!AD58)-Y63</f>
        <v>836.35455136065139</v>
      </c>
    </row>
    <row r="64" spans="1:30" ht="16.5" thickBot="1" x14ac:dyDescent="0.3">
      <c r="A64">
        <v>8.6999999999999993</v>
      </c>
      <c r="B64" s="69">
        <f>($C$3*'Yield &amp; Quality'!G59)+($C$4*'Yield &amp; Quality'!AA59)</f>
        <v>909.98144193824999</v>
      </c>
      <c r="C64" s="9">
        <f>($C$3*'Yield &amp; Quality'!H59)+($C$4*'Yield &amp; Quality'!AB59)</f>
        <v>564.01954221105382</v>
      </c>
      <c r="D64" s="9">
        <f>($C$3*'Yield &amp; Quality'!I59)+($C$4*'Yield &amp; Quality'!AC59)</f>
        <v>1098.5606449037914</v>
      </c>
      <c r="E64" s="10">
        <f>($C$3*'Yield &amp; Quality'!J59)+($C$4*'Yield &amp; Quality'!AD59)</f>
        <v>1008.0164022939005</v>
      </c>
      <c r="G64" s="63" cm="1">
        <f t="array" ref="G64">_xlfn.IFS('Yield &amp; Quality'!L59&lt;'Dockage Schedule'!$C$29,0,'Yield &amp; Quality'!L59&lt;'Dockage Schedule'!$C$30,'Dockage Schedule'!$M$29,'Yield &amp; Quality'!L59&lt;'Dockage Schedule'!$C$31,'Dockage Schedule'!$M$30,'Yield &amp; Quality'!L59&lt;'Dockage Schedule'!$C$32,'Dockage Schedule'!$M$31,'Yield &amp; Quality'!L59&lt;'Dockage Schedule'!$C$33,'Dockage Schedule'!$M$32,'Yield &amp; Quality'!L59&lt;'Dockage Schedule'!$C$34,'Dockage Schedule'!$M$33,'Yield &amp; Quality'!L59&lt;'Dockage Schedule'!$C$35,'Dockage Schedule'!$M$34,'Yield &amp; Quality'!L59&lt;'Dockage Schedule'!$C$36,'Dockage Schedule'!$M$35,'Yield &amp; Quality'!L59&lt;'Dockage Schedule'!$C$37,'Dockage Schedule'!$M$36,'Yield &amp; Quality'!L59&lt;'Dockage Schedule'!$C$38,'Dockage Schedule'!$M$37,'Yield &amp; Quality'!L59&lt;'Dockage Schedule'!$C$39,'Dockage Schedule'!$M$38,'Yield &amp; Quality'!L59&lt;'Dockage Schedule'!$C$40,'Dockage Schedule'!$M$39,'Yield &amp; Quality'!L59&lt;'Dockage Schedule'!$C$41,'Dockage Schedule'!$M$40,'Yield &amp; Quality'!L59&lt;'Dockage Schedule'!$C$42,'Dockage Schedule'!$M$41,'Yield &amp; Quality'!L59&lt;'Dockage Schedule'!$C$43,'Dockage Schedule'!$M$42,'Yield &amp; Quality'!L59&lt;'Dockage Schedule'!$C$44,'Dockage Schedule'!$M$43,'Yield &amp; Quality'!L59&lt;'Dockage Schedule'!$C$45,'Dockage Schedule'!$M$44,'Yield &amp; Quality'!L59&lt;'Dockage Schedule'!$C$46,'Dockage Schedule'!$M$45,'Yield &amp; Quality'!L59&lt;'Dockage Schedule'!$C$47,'Dockage Schedule'!$M$46,'Yield &amp; Quality'!L59&lt;'Dockage Schedule'!$C$48,'Dockage Schedule'!$M$47,'Yield &amp; Quality'!L59&lt;'Dockage Schedule'!$C$49,'Dockage Schedule'!M89,'Yield &amp; Quality'!L59&gt;='Dockage Schedule'!$C$49,'Dockage Schedule'!$M$49)</f>
        <v>0</v>
      </c>
      <c r="H64" s="65" cm="1">
        <f t="array" ref="H64">_xlfn.IFS('Yield &amp; Quality'!M59&lt;'Dockage Schedule'!$C$29,0,'Yield &amp; Quality'!M59&lt;'Dockage Schedule'!$C$30,'Dockage Schedule'!$M$29,'Yield &amp; Quality'!M59&lt;'Dockage Schedule'!$C$31,'Dockage Schedule'!$M$30,'Yield &amp; Quality'!M59&lt;'Dockage Schedule'!$C$32,'Dockage Schedule'!$M$31,'Yield &amp; Quality'!M59&lt;'Dockage Schedule'!$C$33,'Dockage Schedule'!$M$32,'Yield &amp; Quality'!M59&lt;'Dockage Schedule'!$C$34,'Dockage Schedule'!$M$33,'Yield &amp; Quality'!M59&lt;'Dockage Schedule'!$C$35,'Dockage Schedule'!$M$34,'Yield &amp; Quality'!M59&lt;'Dockage Schedule'!$C$36,'Dockage Schedule'!$M$35,'Yield &amp; Quality'!M59&lt;'Dockage Schedule'!$C$37,'Dockage Schedule'!$M$36,'Yield &amp; Quality'!M59&lt;'Dockage Schedule'!$C$38,'Dockage Schedule'!$M$37,'Yield &amp; Quality'!M59&lt;'Dockage Schedule'!$C$39,'Dockage Schedule'!$M$38,'Yield &amp; Quality'!M59&lt;'Dockage Schedule'!$C$40,'Dockage Schedule'!$M$39,'Yield &amp; Quality'!M59&lt;'Dockage Schedule'!$C$41,'Dockage Schedule'!$M$40,'Yield &amp; Quality'!M59&lt;'Dockage Schedule'!$C$42,'Dockage Schedule'!$M$41,'Yield &amp; Quality'!M59&lt;'Dockage Schedule'!$C$43,'Dockage Schedule'!$M$42,'Yield &amp; Quality'!M59&lt;'Dockage Schedule'!$C$44,'Dockage Schedule'!$M$43,'Yield &amp; Quality'!M59&lt;'Dockage Schedule'!$C$45,'Dockage Schedule'!$M$44,'Yield &amp; Quality'!M59&lt;'Dockage Schedule'!$C$46,'Dockage Schedule'!$M$45,'Yield &amp; Quality'!M59&lt;'Dockage Schedule'!$C$47,'Dockage Schedule'!$M$46,'Yield &amp; Quality'!M59&lt;'Dockage Schedule'!$C$48,'Dockage Schedule'!$M$47,'Yield &amp; Quality'!M59&lt;'Dockage Schedule'!$C$49,'Dockage Schedule'!N89,'Yield &amp; Quality'!M59&gt;='Dockage Schedule'!$C$49,'Dockage Schedule'!$M$49)</f>
        <v>0</v>
      </c>
      <c r="I64" s="65" cm="1">
        <f t="array" ref="I64">_xlfn.IFS('Yield &amp; Quality'!N59&lt;'Dockage Schedule'!$C$29,0,'Yield &amp; Quality'!N59&lt;'Dockage Schedule'!$C$30,'Dockage Schedule'!$M$29,'Yield &amp; Quality'!N59&lt;'Dockage Schedule'!$C$31,'Dockage Schedule'!$M$30,'Yield &amp; Quality'!N59&lt;'Dockage Schedule'!$C$32,'Dockage Schedule'!$M$31,'Yield &amp; Quality'!N59&lt;'Dockage Schedule'!$C$33,'Dockage Schedule'!$M$32,'Yield &amp; Quality'!N59&lt;'Dockage Schedule'!$C$34,'Dockage Schedule'!$M$33,'Yield &amp; Quality'!N59&lt;'Dockage Schedule'!$C$35,'Dockage Schedule'!$M$34,'Yield &amp; Quality'!N59&lt;'Dockage Schedule'!$C$36,'Dockage Schedule'!$M$35,'Yield &amp; Quality'!N59&lt;'Dockage Schedule'!$C$37,'Dockage Schedule'!$M$36,'Yield &amp; Quality'!N59&lt;'Dockage Schedule'!$C$38,'Dockage Schedule'!$M$37,'Yield &amp; Quality'!N59&lt;'Dockage Schedule'!$C$39,'Dockage Schedule'!$M$38,'Yield &amp; Quality'!N59&lt;'Dockage Schedule'!$C$40,'Dockage Schedule'!$M$39,'Yield &amp; Quality'!N59&lt;'Dockage Schedule'!$C$41,'Dockage Schedule'!$M$40,'Yield &amp; Quality'!N59&lt;'Dockage Schedule'!$C$42,'Dockage Schedule'!$M$41,'Yield &amp; Quality'!N59&lt;'Dockage Schedule'!$C$43,'Dockage Schedule'!$M$42,'Yield &amp; Quality'!N59&lt;'Dockage Schedule'!$C$44,'Dockage Schedule'!$M$43,'Yield &amp; Quality'!N59&lt;'Dockage Schedule'!$C$45,'Dockage Schedule'!$M$44,'Yield &amp; Quality'!N59&lt;'Dockage Schedule'!$C$46,'Dockage Schedule'!$M$45,'Yield &amp; Quality'!N59&lt;'Dockage Schedule'!$C$47,'Dockage Schedule'!$M$46,'Yield &amp; Quality'!N59&lt;'Dockage Schedule'!$C$48,'Dockage Schedule'!$M$47,'Yield &amp; Quality'!N59&lt;'Dockage Schedule'!$C$49,'Dockage Schedule'!O89,'Yield &amp; Quality'!N59&gt;='Dockage Schedule'!$C$49,'Dockage Schedule'!$M$49)</f>
        <v>0</v>
      </c>
      <c r="J64" s="64" cm="1">
        <f t="array" ref="J64">_xlfn.IFS('Yield &amp; Quality'!O59&lt;'Dockage Schedule'!$C$29,0,'Yield &amp; Quality'!O59&lt;'Dockage Schedule'!$C$30,'Dockage Schedule'!$M$29,'Yield &amp; Quality'!O59&lt;'Dockage Schedule'!$C$31,'Dockage Schedule'!$M$30,'Yield &amp; Quality'!O59&lt;'Dockage Schedule'!$C$32,'Dockage Schedule'!$M$31,'Yield &amp; Quality'!O59&lt;'Dockage Schedule'!$C$33,'Dockage Schedule'!$M$32,'Yield &amp; Quality'!O59&lt;'Dockage Schedule'!$C$34,'Dockage Schedule'!$M$33,'Yield &amp; Quality'!O59&lt;'Dockage Schedule'!$C$35,'Dockage Schedule'!$M$34,'Yield &amp; Quality'!O59&lt;'Dockage Schedule'!$C$36,'Dockage Schedule'!$M$35,'Yield &amp; Quality'!O59&lt;'Dockage Schedule'!$C$37,'Dockage Schedule'!$M$36,'Yield &amp; Quality'!O59&lt;'Dockage Schedule'!$C$38,'Dockage Schedule'!$M$37,'Yield &amp; Quality'!O59&lt;'Dockage Schedule'!$C$39,'Dockage Schedule'!$M$38,'Yield &amp; Quality'!O59&lt;'Dockage Schedule'!$C$40,'Dockage Schedule'!$M$39,'Yield &amp; Quality'!O59&lt;'Dockage Schedule'!$C$41,'Dockage Schedule'!$M$40,'Yield &amp; Quality'!O59&lt;'Dockage Schedule'!$C$42,'Dockage Schedule'!$M$41,'Yield &amp; Quality'!O59&lt;'Dockage Schedule'!$C$43,'Dockage Schedule'!$M$42,'Yield &amp; Quality'!O59&lt;'Dockage Schedule'!$C$44,'Dockage Schedule'!$M$43,'Yield &amp; Quality'!O59&lt;'Dockage Schedule'!$C$45,'Dockage Schedule'!$M$44,'Yield &amp; Quality'!O59&lt;'Dockage Schedule'!$C$46,'Dockage Schedule'!$M$45,'Yield &amp; Quality'!O59&lt;'Dockage Schedule'!$C$47,'Dockage Schedule'!$M$46,'Yield &amp; Quality'!O59&lt;'Dockage Schedule'!$C$48,'Dockage Schedule'!$M$47,'Yield &amp; Quality'!O59&lt;'Dockage Schedule'!$C$49,'Dockage Schedule'!P89,'Yield &amp; Quality'!O59&gt;='Dockage Schedule'!$C$49,'Dockage Schedule'!$M$49)</f>
        <v>0</v>
      </c>
      <c r="L64" s="70" cm="1">
        <f t="array" ref="L64">_xlfn.IFS('Yield &amp; Quality'!Q59&gt;='Dockage Schedule'!$P$4,'Dockage Schedule'!$AA$4,'Yield &amp; Quality'!Q59&gt;='Dockage Schedule'!$P$5,'Dockage Schedule'!$AA$5,'Yield &amp; Quality'!Q59&gt;='Dockage Schedule'!$P$6,'Dockage Schedule'!$AA$6,'Yield &amp; Quality'!Q59&gt;='Dockage Schedule'!$P$7,'Dockage Schedule'!$AA$7,'Yield &amp; Quality'!Q59&gt;='Dockage Schedule'!$P$8,'Dockage Schedule'!$AA$8,'Yield &amp; Quality'!Q59&gt;='Dockage Schedule'!$P$9,'Dockage Schedule'!$AA$9,'Yield &amp; Quality'!Q59&gt;='Dockage Schedule'!$P$10,'Dockage Schedule'!$AA$10,'Yield &amp; Quality'!Q59&gt;='Dockage Schedule'!$P$11,'Dockage Schedule'!$AA$11,'Yield &amp; Quality'!Q59&gt;='Dockage Schedule'!$P$12,'Dockage Schedule'!$AA$12,'Yield &amp; Quality'!Q59&gt;='Dockage Schedule'!$P$13,'Dockage Schedule'!$AA$13,'Yield &amp; Quality'!Q59&gt;='Dockage Schedule'!$P$14,'Dockage Schedule'!$AA$14,'Yield &amp; Quality'!Q59&gt;='Dockage Schedule'!$P$15,'Dockage Schedule'!$AA$15,'Yield &amp; Quality'!Q59&gt;='Dockage Schedule'!$P$16,'Dockage Schedule'!$AA$16,'Yield &amp; Quality'!Q59&gt;='Dockage Schedule'!$P$17,'Dockage Schedule'!$AA$17,'Yield &amp; Quality'!Q59&gt;='Dockage Schedule'!$P$18,'Dockage Schedule'!$AA$18,'Yield &amp; Quality'!Q59&gt;='Dockage Schedule'!$P$19,'Dockage Schedule'!$AA$19,'Yield &amp; Quality'!Q59&gt;='Dockage Schedule'!$P$20,'Dockage Schedule'!$AA$20,'Yield &amp; Quality'!Q59&gt;='Dockage Schedule'!$P$21,'Dockage Schedule'!$AA$21,'Yield &amp; Quality'!Q59&gt;='Dockage Schedule'!$P$22,'Dockage Schedule'!$AA$22,'Yield &amp; Quality'!Q59&gt;='Dockage Schedule'!$P$23,'Dockage Schedule'!$AA$23,'Yield &amp; Quality'!Q59&gt;='Dockage Schedule'!$P$24,'Dockage Schedule'!$AA$24,'Yield &amp; Quality'!Q59&gt;='Dockage Schedule'!$P$25,'Dockage Schedule'!$AA$25,'Yield &amp; Quality'!Q59&gt;='Dockage Schedule'!$P$26,'Dockage Schedule'!$AA$26,'Yield &amp; Quality'!Q59&gt;='Dockage Schedule'!$P$27,'Dockage Schedule'!$AA$27,'Yield &amp; Quality'!Q59&lt;'Dockage Schedule'!$P$27,'Dockage Schedule'!$AA$27)+_xlfn.IFS('Yield &amp; Quality'!V59&lt;'Dockage Schedule'!$AD$4,'Dockage Schedule'!$AN$3,'Yield &amp; Quality'!V59&lt;'Dockage Schedule'!$AD$5,'Dockage Schedule'!$AN$4,'Yield &amp; Quality'!V59&lt;'Dockage Schedule'!$AD$6,'Dockage Schedule'!$AN$5,'Yield &amp; Quality'!V59&lt;'Dockage Schedule'!$AD$7,'Dockage Schedule'!$AN$6,'Yield &amp; Quality'!V59&lt;'Dockage Schedule'!$AD$8,'Dockage Schedule'!$AN$7,'Yield &amp; Quality'!V59&lt;'Dockage Schedule'!$AD$9,'Dockage Schedule'!$AN$8,'Yield &amp; Quality'!V59&lt;'Dockage Schedule'!$AD$10,'Dockage Schedule'!$AN$9,'Yield &amp; Quality'!V59&lt;'Dockage Schedule'!$AD$11,'Dockage Schedule'!$AN$10,'Yield &amp; Quality'!V59&lt;'Dockage Schedule'!$AD$12,'Dockage Schedule'!$AN$11,'Yield &amp; Quality'!V59&lt;'Dockage Schedule'!$AD$13,'Dockage Schedule'!$AN$12,'Yield &amp; Quality'!V59&lt;'Dockage Schedule'!$AD$14,'Dockage Schedule'!$AN$13,'Yield &amp; Quality'!V59&lt;'Dockage Schedule'!$AD$15,'Dockage Schedule'!$AN$14,'Yield &amp; Quality'!V59&lt;'Dockage Schedule'!$AD$16,'Dockage Schedule'!$AN$15,'Yield &amp; Quality'!V59&lt;'Dockage Schedule'!$AD$17,'Dockage Schedule'!$AN$16,'Yield &amp; Quality'!V59&lt;'Dockage Schedule'!$AD$18,'Dockage Schedule'!$AN$17,'Yield &amp; Quality'!V59&lt;'Dockage Schedule'!$AD$19,'Dockage Schedule'!$AN$18,'Yield &amp; Quality'!V59&lt;'Dockage Schedule'!$AD$20,'Dockage Schedule'!$AN$19,'Yield &amp; Quality'!V59&lt;'Dockage Schedule'!$AD$21,'Dockage Schedule'!$AN$20,'Yield &amp; Quality'!V59&lt;'Dockage Schedule'!$AD$21,'Dockage Schedule'!$AN$22,'Yield &amp; Quality'!V59&lt;'Dockage Schedule'!$AD$22,'Dockage Schedule'!$AN$23,'Yield &amp; Quality'!V59&lt;'Dockage Schedule'!$AD$24,'Dockage Schedule'!$AN$24,'Yield &amp; Quality'!V59&lt;'Dockage Schedule'!$AD$25,'Dockage Schedule'!$AN$24,'Yield &amp; Quality'!V59&gt;='Dockage Schedule'!$AD$25,-500)-_xlfn.IFS('Yield &amp; Quality'!L59&lt;'Dockage Schedule'!$C$4,0,'Yield &amp; Quality'!L59&lt;'Dockage Schedule'!$C$5,'Dockage Schedule'!$M$4,'Yield &amp; Quality'!L59&lt;'Dockage Schedule'!$C$6,'Dockage Schedule'!$M$5,'Yield &amp; Quality'!L59&lt;'Dockage Schedule'!$C$6,'Dockage Schedule'!$M$7,'Yield &amp; Quality'!L59&lt;'Dockage Schedule'!$C$7,'Dockage Schedule'!$M$8,'Yield &amp; Quality'!L59&lt;'Dockage Schedule'!$C$8,'Dockage Schedule'!$M$9,'Yield &amp; Quality'!L59&lt;'Dockage Schedule'!$C$10,'Dockage Schedule'!$M$9,'Yield &amp; Quality'!L59&lt;'Dockage Schedule'!$C$10,'Dockage Schedule'!$M$11,'Yield &amp; Quality'!L59&lt;'Dockage Schedule'!$C$12,'Dockage Schedule'!$M$11,'Yield &amp; Quality'!L59&lt;'Dockage Schedule'!$C$13,'Dockage Schedule'!$M$12,'Yield &amp; Quality'!L59&lt;'Dockage Schedule'!$C$14,'Dockage Schedule'!$M$13,'Yield &amp; Quality'!L59&lt;'Dockage Schedule'!$C$15,'Dockage Schedule'!$M$14,'Yield &amp; Quality'!L59&lt;'Dockage Schedule'!$C$16,'Dockage Schedule'!$M$15,'Yield &amp; Quality'!L59&lt;'Dockage Schedule'!$C$17,'Dockage Schedule'!$M$16,'Yield &amp; Quality'!L59&lt;'Dockage Schedule'!$C$18,'Dockage Schedule'!$M$17,'Yield &amp; Quality'!L59&lt;'Dockage Schedule'!$C$19,'Dockage Schedule'!$M$18,'Yield &amp; Quality'!L59&lt;'Dockage Schedule'!$C$20,'Dockage Schedule'!$M$19,'Yield &amp; Quality'!L59&lt;'Dockage Schedule'!$C$21,'Dockage Schedule'!$M$20,'Yield &amp; Quality'!L59&lt;'Dockage Schedule'!$C$22,'Dockage Schedule'!$M$21,'Yield &amp; Quality'!L59&lt;'Dockage Schedule'!$C$23,'Dockage Schedule'!$M$22,'Yield &amp; Quality'!L59&lt;'Dockage Schedule'!$C$24,'Dockage Schedule'!$M$23,'Yield &amp; Quality'!L59&gt;='Dockage Schedule'!C65,'Dockage Schedule'!M65)</f>
        <v>-1.29</v>
      </c>
      <c r="M64" s="71" cm="1">
        <f t="array" ref="M64">_xlfn.IFS('Yield &amp; Quality'!R59&gt;='Dockage Schedule'!$P$4,'Dockage Schedule'!$AA$4,'Yield &amp; Quality'!R59&gt;='Dockage Schedule'!$P$5,'Dockage Schedule'!$AA$5,'Yield &amp; Quality'!R59&gt;='Dockage Schedule'!$P$6,'Dockage Schedule'!$AA$6,'Yield &amp; Quality'!R59&gt;='Dockage Schedule'!$P$7,'Dockage Schedule'!$AA$7,'Yield &amp; Quality'!R59&gt;='Dockage Schedule'!$P$8,'Dockage Schedule'!$AA$8,'Yield &amp; Quality'!R59&gt;='Dockage Schedule'!$P$9,'Dockage Schedule'!$AA$9,'Yield &amp; Quality'!R59&gt;='Dockage Schedule'!$P$10,'Dockage Schedule'!$AA$10,'Yield &amp; Quality'!R59&gt;='Dockage Schedule'!$P$11,'Dockage Schedule'!$AA$11,'Yield &amp; Quality'!R59&gt;='Dockage Schedule'!$P$12,'Dockage Schedule'!$AA$12,'Yield &amp; Quality'!R59&gt;='Dockage Schedule'!$P$13,'Dockage Schedule'!$AA$13,'Yield &amp; Quality'!R59&gt;='Dockage Schedule'!$P$14,'Dockage Schedule'!$AA$14,'Yield &amp; Quality'!R59&gt;='Dockage Schedule'!$P$15,'Dockage Schedule'!$AA$15,'Yield &amp; Quality'!R59&gt;='Dockage Schedule'!$P$16,'Dockage Schedule'!$AA$16,'Yield &amp; Quality'!R59&gt;='Dockage Schedule'!$P$17,'Dockage Schedule'!$AA$17,'Yield &amp; Quality'!R59&gt;='Dockage Schedule'!$P$18,'Dockage Schedule'!$AA$18,'Yield &amp; Quality'!R59&gt;='Dockage Schedule'!$P$19,'Dockage Schedule'!$AA$19,'Yield &amp; Quality'!R59&gt;='Dockage Schedule'!$P$20,'Dockage Schedule'!$AA$20,'Yield &amp; Quality'!R59&gt;='Dockage Schedule'!$P$21,'Dockage Schedule'!$AA$21,'Yield &amp; Quality'!R59&gt;='Dockage Schedule'!$P$22,'Dockage Schedule'!$AA$22,'Yield &amp; Quality'!R59&gt;='Dockage Schedule'!$P$23,'Dockage Schedule'!$AA$23,'Yield &amp; Quality'!R59&gt;='Dockage Schedule'!$P$24,'Dockage Schedule'!$AA$24,'Yield &amp; Quality'!R59&gt;='Dockage Schedule'!$P$25,'Dockage Schedule'!$AA$25,'Yield &amp; Quality'!R59&gt;='Dockage Schedule'!$P$26,'Dockage Schedule'!$AA$26,'Yield &amp; Quality'!R59&gt;='Dockage Schedule'!$P$27,'Dockage Schedule'!$AA$27,'Yield &amp; Quality'!R59&lt;'Dockage Schedule'!$P$27,'Dockage Schedule'!$AA$27)+_xlfn.IFS('Yield &amp; Quality'!W59&lt;'Dockage Schedule'!$AD$4,'Dockage Schedule'!$AN$3,'Yield &amp; Quality'!W59&lt;'Dockage Schedule'!$AD$5,'Dockage Schedule'!$AN$4,'Yield &amp; Quality'!W59&lt;'Dockage Schedule'!$AD$6,'Dockage Schedule'!$AN$5,'Yield &amp; Quality'!W59&lt;'Dockage Schedule'!$AD$7,'Dockage Schedule'!$AN$6,'Yield &amp; Quality'!W59&lt;'Dockage Schedule'!$AD$8,'Dockage Schedule'!$AN$7,'Yield &amp; Quality'!W59&lt;'Dockage Schedule'!$AD$9,'Dockage Schedule'!$AN$8,'Yield &amp; Quality'!W59&lt;'Dockage Schedule'!$AD$10,'Dockage Schedule'!$AN$9,'Yield &amp; Quality'!W59&lt;'Dockage Schedule'!$AD$11,'Dockage Schedule'!$AN$10,'Yield &amp; Quality'!W59&lt;'Dockage Schedule'!$AD$12,'Dockage Schedule'!$AN$11,'Yield &amp; Quality'!W59&lt;'Dockage Schedule'!$AD$13,'Dockage Schedule'!$AN$12,'Yield &amp; Quality'!W59&lt;'Dockage Schedule'!$AD$14,'Dockage Schedule'!$AN$13,'Yield &amp; Quality'!W59&lt;'Dockage Schedule'!$AD$15,'Dockage Schedule'!$AN$14,'Yield &amp; Quality'!W59&lt;'Dockage Schedule'!$AD$16,'Dockage Schedule'!$AN$15,'Yield &amp; Quality'!W59&lt;'Dockage Schedule'!$AD$17,'Dockage Schedule'!$AN$16,'Yield &amp; Quality'!W59&lt;'Dockage Schedule'!$AD$18,'Dockage Schedule'!$AN$17,'Yield &amp; Quality'!W59&lt;'Dockage Schedule'!$AD$19,'Dockage Schedule'!$AN$18,'Yield &amp; Quality'!W59&lt;'Dockage Schedule'!$AD$20,'Dockage Schedule'!$AN$19,'Yield &amp; Quality'!W59&lt;'Dockage Schedule'!$AD$21,'Dockage Schedule'!$AN$20,'Yield &amp; Quality'!W59&lt;'Dockage Schedule'!$AD$21,'Dockage Schedule'!$AN$22,'Yield &amp; Quality'!W59&lt;'Dockage Schedule'!$AD$22,'Dockage Schedule'!$AN$23,'Yield &amp; Quality'!W59&lt;'Dockage Schedule'!$AD$24,'Dockage Schedule'!$AN$24,'Yield &amp; Quality'!W59&lt;'Dockage Schedule'!$AD$25,'Dockage Schedule'!$AN$24,'Yield &amp; Quality'!W59&gt;='Dockage Schedule'!$AD$25,-500)-_xlfn.IFS('Yield &amp; Quality'!M59&lt;'Dockage Schedule'!$C$4,0,'Yield &amp; Quality'!M59&lt;'Dockage Schedule'!$C$5,'Dockage Schedule'!$M$4,'Yield &amp; Quality'!M59&lt;'Dockage Schedule'!$C$6,'Dockage Schedule'!$M$5,'Yield &amp; Quality'!M59&lt;'Dockage Schedule'!$C$6,'Dockage Schedule'!$M$7,'Yield &amp; Quality'!M59&lt;'Dockage Schedule'!$C$7,'Dockage Schedule'!$M$8,'Yield &amp; Quality'!M59&lt;'Dockage Schedule'!$C$8,'Dockage Schedule'!$M$9,'Yield &amp; Quality'!M59&lt;'Dockage Schedule'!$C$10,'Dockage Schedule'!$M$9,'Yield &amp; Quality'!M59&lt;'Dockage Schedule'!$C$10,'Dockage Schedule'!$M$11,'Yield &amp; Quality'!M59&lt;'Dockage Schedule'!$C$12,'Dockage Schedule'!$M$11,'Yield &amp; Quality'!M59&lt;'Dockage Schedule'!$C$13,'Dockage Schedule'!$M$12,'Yield &amp; Quality'!M59&lt;'Dockage Schedule'!$C$14,'Dockage Schedule'!$M$13,'Yield &amp; Quality'!M59&lt;'Dockage Schedule'!$C$15,'Dockage Schedule'!$M$14,'Yield &amp; Quality'!M59&lt;'Dockage Schedule'!$C$16,'Dockage Schedule'!$M$15,'Yield &amp; Quality'!M59&lt;'Dockage Schedule'!$C$17,'Dockage Schedule'!$M$16,'Yield &amp; Quality'!M59&lt;'Dockage Schedule'!$C$18,'Dockage Schedule'!$M$17,'Yield &amp; Quality'!M59&lt;'Dockage Schedule'!$C$19,'Dockage Schedule'!$M$18,'Yield &amp; Quality'!M59&lt;'Dockage Schedule'!$C$20,'Dockage Schedule'!$M$19,'Yield &amp; Quality'!M59&lt;'Dockage Schedule'!$C$21,'Dockage Schedule'!$M$20,'Yield &amp; Quality'!M59&lt;'Dockage Schedule'!$C$22,'Dockage Schedule'!$M$21,'Yield &amp; Quality'!M59&lt;'Dockage Schedule'!$C$23,'Dockage Schedule'!$M$22,'Yield &amp; Quality'!M59&lt;'Dockage Schedule'!$C$24,'Dockage Schedule'!$M$23,'Yield &amp; Quality'!M59&gt;='Dockage Schedule'!D65,'Dockage Schedule'!N65)</f>
        <v>-0.06</v>
      </c>
      <c r="N64" s="71" cm="1">
        <f t="array" ref="N64">_xlfn.IFS('Yield &amp; Quality'!S59&gt;='Dockage Schedule'!$P$4,'Dockage Schedule'!$AA$4,'Yield &amp; Quality'!S59&gt;='Dockage Schedule'!$P$5,'Dockage Schedule'!$AA$5,'Yield &amp; Quality'!S59&gt;='Dockage Schedule'!$P$6,'Dockage Schedule'!$AA$6,'Yield &amp; Quality'!S59&gt;='Dockage Schedule'!$P$7,'Dockage Schedule'!$AA$7,'Yield &amp; Quality'!S59&gt;='Dockage Schedule'!$P$8,'Dockage Schedule'!$AA$8,'Yield &amp; Quality'!S59&gt;='Dockage Schedule'!$P$9,'Dockage Schedule'!$AA$9,'Yield &amp; Quality'!S59&gt;='Dockage Schedule'!$P$10,'Dockage Schedule'!$AA$10,'Yield &amp; Quality'!S59&gt;='Dockage Schedule'!$P$11,'Dockage Schedule'!$AA$11,'Yield &amp; Quality'!S59&gt;='Dockage Schedule'!$P$12,'Dockage Schedule'!$AA$12,'Yield &amp; Quality'!S59&gt;='Dockage Schedule'!$P$13,'Dockage Schedule'!$AA$13,'Yield &amp; Quality'!S59&gt;='Dockage Schedule'!$P$14,'Dockage Schedule'!$AA$14,'Yield &amp; Quality'!S59&gt;='Dockage Schedule'!$P$15,'Dockage Schedule'!$AA$15,'Yield &amp; Quality'!S59&gt;='Dockage Schedule'!$P$16,'Dockage Schedule'!$AA$16,'Yield &amp; Quality'!S59&gt;='Dockage Schedule'!$P$17,'Dockage Schedule'!$AA$17,'Yield &amp; Quality'!S59&gt;='Dockage Schedule'!$P$18,'Dockage Schedule'!$AA$18,'Yield &amp; Quality'!S59&gt;='Dockage Schedule'!$P$19,'Dockage Schedule'!$AA$19,'Yield &amp; Quality'!S59&gt;='Dockage Schedule'!$P$20,'Dockage Schedule'!$AA$20,'Yield &amp; Quality'!S59&gt;='Dockage Schedule'!$P$21,'Dockage Schedule'!$AA$21,'Yield &amp; Quality'!S59&gt;='Dockage Schedule'!$P$22,'Dockage Schedule'!$AA$22,'Yield &amp; Quality'!S59&gt;='Dockage Schedule'!$P$23,'Dockage Schedule'!$AA$23,'Yield &amp; Quality'!S59&gt;='Dockage Schedule'!$P$24,'Dockage Schedule'!$AA$24,'Yield &amp; Quality'!S59&gt;='Dockage Schedule'!$P$25,'Dockage Schedule'!$AA$25,'Yield &amp; Quality'!S59&gt;='Dockage Schedule'!$P$26,'Dockage Schedule'!$AA$26,'Yield &amp; Quality'!S59&gt;='Dockage Schedule'!$P$27,'Dockage Schedule'!$AA$27,'Yield &amp; Quality'!S59&lt;'Dockage Schedule'!$P$27,'Dockage Schedule'!$AA$27)+_xlfn.IFS('Yield &amp; Quality'!X59&lt;'Dockage Schedule'!$AD$4,'Dockage Schedule'!$AN$3,'Yield &amp; Quality'!X59&lt;'Dockage Schedule'!$AD$5,'Dockage Schedule'!$AN$4,'Yield &amp; Quality'!X59&lt;'Dockage Schedule'!$AD$6,'Dockage Schedule'!$AN$5,'Yield &amp; Quality'!X59&lt;'Dockage Schedule'!$AD$7,'Dockage Schedule'!$AN$6,'Yield &amp; Quality'!X59&lt;'Dockage Schedule'!$AD$8,'Dockage Schedule'!$AN$7,'Yield &amp; Quality'!X59&lt;'Dockage Schedule'!$AD$9,'Dockage Schedule'!$AN$8,'Yield &amp; Quality'!X59&lt;'Dockage Schedule'!$AD$10,'Dockage Schedule'!$AN$9,'Yield &amp; Quality'!X59&lt;'Dockage Schedule'!$AD$11,'Dockage Schedule'!$AN$10,'Yield &amp; Quality'!X59&lt;'Dockage Schedule'!$AD$12,'Dockage Schedule'!$AN$11,'Yield &amp; Quality'!X59&lt;'Dockage Schedule'!$AD$13,'Dockage Schedule'!$AN$12,'Yield &amp; Quality'!X59&lt;'Dockage Schedule'!$AD$14,'Dockage Schedule'!$AN$13,'Yield &amp; Quality'!X59&lt;'Dockage Schedule'!$AD$15,'Dockage Schedule'!$AN$14,'Yield &amp; Quality'!X59&lt;'Dockage Schedule'!$AD$16,'Dockage Schedule'!$AN$15,'Yield &amp; Quality'!X59&lt;'Dockage Schedule'!$AD$17,'Dockage Schedule'!$AN$16,'Yield &amp; Quality'!X59&lt;'Dockage Schedule'!$AD$18,'Dockage Schedule'!$AN$17,'Yield &amp; Quality'!X59&lt;'Dockage Schedule'!$AD$19,'Dockage Schedule'!$AN$18,'Yield &amp; Quality'!X59&lt;'Dockage Schedule'!$AD$20,'Dockage Schedule'!$AN$19,'Yield &amp; Quality'!X59&lt;'Dockage Schedule'!$AD$21,'Dockage Schedule'!$AN$20,'Yield &amp; Quality'!X59&lt;'Dockage Schedule'!$AD$21,'Dockage Schedule'!$AN$22,'Yield &amp; Quality'!X59&lt;'Dockage Schedule'!$AD$22,'Dockage Schedule'!$AN$23,'Yield &amp; Quality'!X59&lt;'Dockage Schedule'!$AD$24,'Dockage Schedule'!$AN$24,'Yield &amp; Quality'!X59&lt;'Dockage Schedule'!$AD$25,'Dockage Schedule'!$AN$24,'Yield &amp; Quality'!X59&gt;='Dockage Schedule'!$AD$25,-500)-_xlfn.IFS('Yield &amp; Quality'!N59&lt;'Dockage Schedule'!$C$4,0,'Yield &amp; Quality'!N59&lt;'Dockage Schedule'!$C$5,'Dockage Schedule'!$M$4,'Yield &amp; Quality'!N59&lt;'Dockage Schedule'!$C$6,'Dockage Schedule'!$M$5,'Yield &amp; Quality'!N59&lt;'Dockage Schedule'!$C$6,'Dockage Schedule'!$M$7,'Yield &amp; Quality'!N59&lt;'Dockage Schedule'!$C$7,'Dockage Schedule'!$M$8,'Yield &amp; Quality'!N59&lt;'Dockage Schedule'!$C$8,'Dockage Schedule'!$M$9,'Yield &amp; Quality'!N59&lt;'Dockage Schedule'!$C$10,'Dockage Schedule'!$M$9,'Yield &amp; Quality'!N59&lt;'Dockage Schedule'!$C$10,'Dockage Schedule'!$M$11,'Yield &amp; Quality'!N59&lt;'Dockage Schedule'!$C$12,'Dockage Schedule'!$M$11,'Yield &amp; Quality'!N59&lt;'Dockage Schedule'!$C$13,'Dockage Schedule'!$M$12,'Yield &amp; Quality'!N59&lt;'Dockage Schedule'!$C$14,'Dockage Schedule'!$M$13,'Yield &amp; Quality'!N59&lt;'Dockage Schedule'!$C$15,'Dockage Schedule'!$M$14,'Yield &amp; Quality'!N59&lt;'Dockage Schedule'!$C$16,'Dockage Schedule'!$M$15,'Yield &amp; Quality'!N59&lt;'Dockage Schedule'!$C$17,'Dockage Schedule'!$M$16,'Yield &amp; Quality'!N59&lt;'Dockage Schedule'!$C$18,'Dockage Schedule'!$M$17,'Yield &amp; Quality'!N59&lt;'Dockage Schedule'!$C$19,'Dockage Schedule'!$M$18,'Yield &amp; Quality'!N59&lt;'Dockage Schedule'!$C$20,'Dockage Schedule'!$M$19,'Yield &amp; Quality'!N59&lt;'Dockage Schedule'!$C$21,'Dockage Schedule'!$M$20,'Yield &amp; Quality'!N59&lt;'Dockage Schedule'!$C$22,'Dockage Schedule'!$M$21,'Yield &amp; Quality'!N59&lt;'Dockage Schedule'!$C$23,'Dockage Schedule'!$M$22,'Yield &amp; Quality'!N59&lt;'Dockage Schedule'!$C$24,'Dockage Schedule'!$M$23,'Yield &amp; Quality'!N59&gt;='Dockage Schedule'!E65,'Dockage Schedule'!O65)</f>
        <v>-0.06</v>
      </c>
      <c r="O64" s="72" cm="1">
        <f t="array" ref="O64">_xlfn.IFS('Yield &amp; Quality'!T59&gt;='Dockage Schedule'!$P$4,'Dockage Schedule'!$AA$4,'Yield &amp; Quality'!T59&gt;='Dockage Schedule'!$P$5,'Dockage Schedule'!$AA$5,'Yield &amp; Quality'!T59&gt;='Dockage Schedule'!$P$6,'Dockage Schedule'!$AA$6,'Yield &amp; Quality'!T59&gt;='Dockage Schedule'!$P$7,'Dockage Schedule'!$AA$7,'Yield &amp; Quality'!T59&gt;='Dockage Schedule'!$P$8,'Dockage Schedule'!$AA$8,'Yield &amp; Quality'!T59&gt;='Dockage Schedule'!$P$9,'Dockage Schedule'!$AA$9,'Yield &amp; Quality'!T59&gt;='Dockage Schedule'!$P$10,'Dockage Schedule'!$AA$10,'Yield &amp; Quality'!T59&gt;='Dockage Schedule'!$P$11,'Dockage Schedule'!$AA$11,'Yield &amp; Quality'!T59&gt;='Dockage Schedule'!$P$12,'Dockage Schedule'!$AA$12,'Yield &amp; Quality'!T59&gt;='Dockage Schedule'!$P$13,'Dockage Schedule'!$AA$13,'Yield &amp; Quality'!T59&gt;='Dockage Schedule'!$P$14,'Dockage Schedule'!$AA$14,'Yield &amp; Quality'!T59&gt;='Dockage Schedule'!$P$15,'Dockage Schedule'!$AA$15,'Yield &amp; Quality'!T59&gt;='Dockage Schedule'!$P$16,'Dockage Schedule'!$AA$16,'Yield &amp; Quality'!T59&gt;='Dockage Schedule'!$P$17,'Dockage Schedule'!$AA$17,'Yield &amp; Quality'!T59&gt;='Dockage Schedule'!$P$18,'Dockage Schedule'!$AA$18,'Yield &amp; Quality'!T59&gt;='Dockage Schedule'!$P$19,'Dockage Schedule'!$AA$19,'Yield &amp; Quality'!T59&gt;='Dockage Schedule'!$P$20,'Dockage Schedule'!$AA$20,'Yield &amp; Quality'!T59&gt;='Dockage Schedule'!$P$21,'Dockage Schedule'!$AA$21,'Yield &amp; Quality'!T59&gt;='Dockage Schedule'!$P$22,'Dockage Schedule'!$AA$22,'Yield &amp; Quality'!T59&gt;='Dockage Schedule'!$P$23,'Dockage Schedule'!$AA$23,'Yield &amp; Quality'!T59&gt;='Dockage Schedule'!$P$24,'Dockage Schedule'!$AA$24,'Yield &amp; Quality'!T59&gt;='Dockage Schedule'!$P$25,'Dockage Schedule'!$AA$25,'Yield &amp; Quality'!T59&gt;='Dockage Schedule'!$P$26,'Dockage Schedule'!$AA$26,'Yield &amp; Quality'!T59&gt;='Dockage Schedule'!$P$27,'Dockage Schedule'!$AA$27,'Yield &amp; Quality'!T59&lt;'Dockage Schedule'!$P$27,'Dockage Schedule'!$AA$27)+_xlfn.IFS('Yield &amp; Quality'!Y59&lt;'Dockage Schedule'!$AD$4,'Dockage Schedule'!$AN$3,'Yield &amp; Quality'!Y59&lt;'Dockage Schedule'!$AD$5,'Dockage Schedule'!$AN$4,'Yield &amp; Quality'!Y59&lt;'Dockage Schedule'!$AD$6,'Dockage Schedule'!$AN$5,'Yield &amp; Quality'!Y59&lt;'Dockage Schedule'!$AD$7,'Dockage Schedule'!$AN$6,'Yield &amp; Quality'!Y59&lt;'Dockage Schedule'!$AD$8,'Dockage Schedule'!$AN$7,'Yield &amp; Quality'!Y59&lt;'Dockage Schedule'!$AD$9,'Dockage Schedule'!$AN$8,'Yield &amp; Quality'!Y59&lt;'Dockage Schedule'!$AD$10,'Dockage Schedule'!$AN$9,'Yield &amp; Quality'!Y59&lt;'Dockage Schedule'!$AD$11,'Dockage Schedule'!$AN$10,'Yield &amp; Quality'!Y59&lt;'Dockage Schedule'!$AD$12,'Dockage Schedule'!$AN$11,'Yield &amp; Quality'!Y59&lt;'Dockage Schedule'!$AD$13,'Dockage Schedule'!$AN$12,'Yield &amp; Quality'!Y59&lt;'Dockage Schedule'!$AD$14,'Dockage Schedule'!$AN$13,'Yield &amp; Quality'!Y59&lt;'Dockage Schedule'!$AD$15,'Dockage Schedule'!$AN$14,'Yield &amp; Quality'!Y59&lt;'Dockage Schedule'!$AD$16,'Dockage Schedule'!$AN$15,'Yield &amp; Quality'!Y59&lt;'Dockage Schedule'!$AD$17,'Dockage Schedule'!$AN$16,'Yield &amp; Quality'!Y59&lt;'Dockage Schedule'!$AD$18,'Dockage Schedule'!$AN$17,'Yield &amp; Quality'!Y59&lt;'Dockage Schedule'!$AD$19,'Dockage Schedule'!$AN$18,'Yield &amp; Quality'!Y59&lt;'Dockage Schedule'!$AD$20,'Dockage Schedule'!$AN$19,'Yield &amp; Quality'!Y59&lt;'Dockage Schedule'!$AD$21,'Dockage Schedule'!$AN$20,'Yield &amp; Quality'!Y59&lt;'Dockage Schedule'!$AD$21,'Dockage Schedule'!$AN$22,'Yield &amp; Quality'!Y59&lt;'Dockage Schedule'!$AD$22,'Dockage Schedule'!$AN$23,'Yield &amp; Quality'!Y59&lt;'Dockage Schedule'!$AD$24,'Dockage Schedule'!$AN$24,'Yield &amp; Quality'!Y59&lt;'Dockage Schedule'!$AD$25,'Dockage Schedule'!$AN$24,'Yield &amp; Quality'!Y59&gt;='Dockage Schedule'!$AD$25,-500)-_xlfn.IFS('Yield &amp; Quality'!O59&lt;'Dockage Schedule'!$C$4,0,'Yield &amp; Quality'!O59&lt;'Dockage Schedule'!$C$5,'Dockage Schedule'!$M$4,'Yield &amp; Quality'!O59&lt;'Dockage Schedule'!$C$6,'Dockage Schedule'!$M$5,'Yield &amp; Quality'!O59&lt;'Dockage Schedule'!$C$6,'Dockage Schedule'!$M$7,'Yield &amp; Quality'!O59&lt;'Dockage Schedule'!$C$7,'Dockage Schedule'!$M$8,'Yield &amp; Quality'!O59&lt;'Dockage Schedule'!$C$8,'Dockage Schedule'!$M$9,'Yield &amp; Quality'!O59&lt;'Dockage Schedule'!$C$10,'Dockage Schedule'!$M$9,'Yield &amp; Quality'!O59&lt;'Dockage Schedule'!$C$10,'Dockage Schedule'!$M$11,'Yield &amp; Quality'!O59&lt;'Dockage Schedule'!$C$12,'Dockage Schedule'!$M$11,'Yield &amp; Quality'!O59&lt;'Dockage Schedule'!$C$13,'Dockage Schedule'!$M$12,'Yield &amp; Quality'!O59&lt;'Dockage Schedule'!$C$14,'Dockage Schedule'!$M$13,'Yield &amp; Quality'!O59&lt;'Dockage Schedule'!$C$15,'Dockage Schedule'!$M$14,'Yield &amp; Quality'!O59&lt;'Dockage Schedule'!$C$16,'Dockage Schedule'!$M$15,'Yield &amp; Quality'!O59&lt;'Dockage Schedule'!$C$17,'Dockage Schedule'!$M$16,'Yield &amp; Quality'!O59&lt;'Dockage Schedule'!$C$18,'Dockage Schedule'!$M$17,'Yield &amp; Quality'!O59&lt;'Dockage Schedule'!$C$19,'Dockage Schedule'!$M$18,'Yield &amp; Quality'!O59&lt;'Dockage Schedule'!$C$20,'Dockage Schedule'!$M$19,'Yield &amp; Quality'!O59&lt;'Dockage Schedule'!$C$21,'Dockage Schedule'!$M$20,'Yield &amp; Quality'!O59&lt;'Dockage Schedule'!$C$22,'Dockage Schedule'!$M$21,'Yield &amp; Quality'!O59&lt;'Dockage Schedule'!$C$23,'Dockage Schedule'!$M$22,'Yield &amp; Quality'!O59&lt;'Dockage Schedule'!$C$24,'Dockage Schedule'!$M$23,'Yield &amp; Quality'!O59&gt;='Dockage Schedule'!F65,'Dockage Schedule'!P65)</f>
        <v>-0.06</v>
      </c>
      <c r="Q64" s="69">
        <f>(('Yield &amp; Quality'!G59*((100-'Partial Returns'!G64)/100))*($C$3+L64))+($C$4*'Yield &amp; Quality'!AA59)</f>
        <v>839.5459097923499</v>
      </c>
      <c r="R64" s="9">
        <f>(('Yield &amp; Quality'!H59*((100-'Partial Returns'!H64)/100))*($C$3+M64))+($C$4*'Yield &amp; Quality'!AB59)</f>
        <v>561.04458396105383</v>
      </c>
      <c r="S64" s="9">
        <f>(('Yield &amp; Quality'!I59*((100-'Partial Returns'!I64)/100))*($C$3+N64))+($C$4*'Yield &amp; Quality'!AC59)</f>
        <v>1091.8593638417915</v>
      </c>
      <c r="T64" s="10">
        <f>(('Yield &amp; Quality'!J59*((100-'Partial Returns'!J64)/100))*($C$3+O64))+($C$4*'Yield &amp; Quality'!AD59)</f>
        <v>1001.9871757359006</v>
      </c>
      <c r="U64" s="5"/>
      <c r="V64" s="69" cm="1">
        <f t="array" ref="V64">_xlfn.IFS('Yield &amp; Quality'!B59='Treatment Costs'!$A$3,'Treatment Costs'!$K$3,'Yield &amp; Quality'!B59='Treatment Costs'!$A$4,'Treatment Costs'!$K$4,'Yield &amp; Quality'!B59='Treatment Costs'!$A$5,'Treatment Costs'!$K$5,'Yield &amp; Quality'!B59='Treatment Costs'!$A$6,'Treatment Costs'!$K$6,'Yield &amp; Quality'!B59='Treatment Costs'!$A$7,'Treatment Costs'!$K$7,'Yield &amp; Quality'!B59='Treatment Costs'!$A$8,'Treatment Costs'!$K$8,'Yield &amp; Quality'!B59='Treatment Costs'!$A$9,'Treatment Costs'!$K$9,'Yield &amp; Quality'!B59='Treatment Costs'!$A$10,'Treatment Costs'!$K$10,'Yield &amp; Quality'!B59='Treatment Costs'!$A$11,'Treatment Costs'!$K$11,'Yield &amp; Quality'!B59='Treatment Costs'!$A$12,'Treatment Costs'!$K$12,'Yield &amp; Quality'!B59='Treatment Costs'!$A$13,'Treatment Costs'!$K$13,'Yield &amp; Quality'!B59='Treatment Costs'!$A$14,'Treatment Costs'!$K$14,'Yield &amp; Quality'!B59='Treatment Costs'!$A$15,'Treatment Costs'!$K$15,'Yield &amp; Quality'!B59='Treatment Costs'!$A$16,'Treatment Costs'!$K$16)</f>
        <v>108.46785714285714</v>
      </c>
      <c r="W64" s="9" cm="1">
        <f t="array" ref="W64">_xlfn.IFS('Yield &amp; Quality'!C59='Treatment Costs'!$A$3,'Treatment Costs'!$W$3,'Yield &amp; Quality'!C59='Treatment Costs'!$A$4,'Treatment Costs'!$W$4,'Yield &amp; Quality'!C59='Treatment Costs'!$A$5,'Treatment Costs'!$W$5,'Yield &amp; Quality'!C59='Treatment Costs'!$A$6,'Treatment Costs'!$W$6,'Yield &amp; Quality'!C59='Treatment Costs'!$A$7,'Treatment Costs'!$W$7,'Yield &amp; Quality'!C59='Treatment Costs'!$A$8,'Treatment Costs'!$W$8,'Yield &amp; Quality'!C59='Treatment Costs'!$A$9,'Treatment Costs'!$W$9,'Yield &amp; Quality'!C59='Treatment Costs'!$A$10,'Treatment Costs'!$W$10,'Yield &amp; Quality'!C59='Treatment Costs'!$A$11,'Treatment Costs'!$W$11,'Yield &amp; Quality'!C59='Treatment Costs'!$A$12,'Treatment Costs'!$W$12,'Yield &amp; Quality'!C59='Treatment Costs'!$A$13,'Treatment Costs'!$W$13,'Yield &amp; Quality'!C59='Treatment Costs'!$A$14,'Treatment Costs'!$W$14,'Yield &amp; Quality'!C59='Treatment Costs'!$A$15,'Treatment Costs'!$W$15,'Yield &amp; Quality'!C59='Treatment Costs'!$A$16,'Treatment Costs'!$W$16)</f>
        <v>93.621428571428567</v>
      </c>
      <c r="X64" s="9" cm="1">
        <f t="array" ref="X64">_xlfn.IFS('Yield &amp; Quality'!D59='Treatment Costs'!$A$3,'Treatment Costs'!$K$3,'Yield &amp; Quality'!D59='Treatment Costs'!$A$4,'Treatment Costs'!$K$4,'Yield &amp; Quality'!D59='Treatment Costs'!$A$5,'Treatment Costs'!$K$5,'Yield &amp; Quality'!D59='Treatment Costs'!$A$6,'Treatment Costs'!$K$6,'Yield &amp; Quality'!D59='Treatment Costs'!$A$7,'Treatment Costs'!$K$7,'Yield &amp; Quality'!D59='Treatment Costs'!$A$8,'Treatment Costs'!$K$8,'Yield &amp; Quality'!D59='Treatment Costs'!$A$9,'Treatment Costs'!$K$9,'Yield &amp; Quality'!D59='Treatment Costs'!$A$10,'Treatment Costs'!$K$10,'Yield &amp; Quality'!D59='Treatment Costs'!$A$11,'Treatment Costs'!$K$11,'Yield &amp; Quality'!D59='Treatment Costs'!$A$12,'Treatment Costs'!$K$12,'Yield &amp; Quality'!D59='Treatment Costs'!$A$13,'Treatment Costs'!$K$13,'Yield &amp; Quality'!D59='Treatment Costs'!$A$14,'Treatment Costs'!$K$14,'Yield &amp; Quality'!D59='Treatment Costs'!$A$15,'Treatment Costs'!$K$15,'Yield &amp; Quality'!D59='Treatment Costs'!$A$16,'Treatment Costs'!$K$16)</f>
        <v>154.74642857142857</v>
      </c>
      <c r="Y64" s="10" cm="1">
        <f t="array" ref="Y64">_xlfn.IFS('Yield &amp; Quality'!E59='Treatment Costs'!$A$3,'Treatment Costs'!$W$3,'Yield &amp; Quality'!E59='Treatment Costs'!$A$4,'Treatment Costs'!$W$4,'Yield &amp; Quality'!E59='Treatment Costs'!$A$5,'Treatment Costs'!$W$5,'Yield &amp; Quality'!E59='Treatment Costs'!$A$6,'Treatment Costs'!$W$6,'Yield &amp; Quality'!E59='Treatment Costs'!$A$7,'Treatment Costs'!$W$7,'Yield &amp; Quality'!E59='Treatment Costs'!$A$8,'Treatment Costs'!$W$8,'Yield &amp; Quality'!E59='Treatment Costs'!$A$9,'Treatment Costs'!$W$9,'Yield &amp; Quality'!E59='Treatment Costs'!$A$10,'Treatment Costs'!$W$10,'Yield &amp; Quality'!E59='Treatment Costs'!$A$11,'Treatment Costs'!$W$11,'Yield &amp; Quality'!E59='Treatment Costs'!$A$12,'Treatment Costs'!$W$12,'Yield &amp; Quality'!E59='Treatment Costs'!$A$13,'Treatment Costs'!$W$13,'Yield &amp; Quality'!E59='Treatment Costs'!$A$14,'Treatment Costs'!$W$14,'Yield &amp; Quality'!E59='Treatment Costs'!$A$15,'Treatment Costs'!$W$15,'Yield &amp; Quality'!E59='Treatment Costs'!$A$16,'Treatment Costs'!$W$16)</f>
        <v>92.967857142857142</v>
      </c>
      <c r="AA64" s="69">
        <f>(('Yield &amp; Quality'!G59*((100-'Partial Returns'!G64)/100))*($C$3+L64))+($C$4*'Yield &amp; Quality'!AA59)-V64</f>
        <v>731.07805264949275</v>
      </c>
      <c r="AB64" s="9">
        <f>(('Yield &amp; Quality'!H59*((100-'Partial Returns'!H64)/100))*($C$3+M64))+($C$4*'Yield &amp; Quality'!AB59)-W64</f>
        <v>467.42315538962526</v>
      </c>
      <c r="AC64" s="9">
        <f>(('Yield &amp; Quality'!I59*((100-'Partial Returns'!I64)/100))*($C$3+N64))+($C$4*'Yield &amp; Quality'!AC59)-X64</f>
        <v>937.11293527036287</v>
      </c>
      <c r="AD64" s="10">
        <f>(('Yield &amp; Quality'!J59*((100-'Partial Returns'!J64)/100))*($C$3+O64))+($C$4*'Yield &amp; Quality'!AD59)-Y64</f>
        <v>909.01931859304341</v>
      </c>
    </row>
    <row r="65" spans="2:5" x14ac:dyDescent="0.25">
      <c r="B65" s="5"/>
      <c r="C65" s="5"/>
      <c r="D65" s="5"/>
      <c r="E65" s="5"/>
    </row>
    <row r="66" spans="2:5" x14ac:dyDescent="0.25">
      <c r="B66" s="5"/>
      <c r="C66" s="5"/>
      <c r="D66" s="5"/>
      <c r="E66" s="5"/>
    </row>
    <row r="67" spans="2:5" x14ac:dyDescent="0.25">
      <c r="B67" s="5"/>
      <c r="C67" s="5"/>
      <c r="D67" s="5"/>
      <c r="E67" s="5"/>
    </row>
    <row r="68" spans="2:5" x14ac:dyDescent="0.25">
      <c r="B68" s="5"/>
      <c r="C68" s="5"/>
      <c r="D68" s="5"/>
      <c r="E68" s="5"/>
    </row>
    <row r="69" spans="2:5" x14ac:dyDescent="0.25">
      <c r="B69" s="5"/>
      <c r="C69" s="5"/>
      <c r="D69" s="5"/>
      <c r="E69" s="5"/>
    </row>
    <row r="70" spans="2:5" x14ac:dyDescent="0.25">
      <c r="B70" s="5"/>
      <c r="C70" s="5"/>
      <c r="D70" s="5"/>
      <c r="E70" s="5"/>
    </row>
    <row r="71" spans="2:5" x14ac:dyDescent="0.25">
      <c r="B71" s="5"/>
      <c r="C71" s="5"/>
      <c r="D71" s="5"/>
      <c r="E71" s="5"/>
    </row>
    <row r="72" spans="2:5" x14ac:dyDescent="0.25">
      <c r="B72" s="5"/>
      <c r="C72" s="5"/>
      <c r="D72" s="5"/>
      <c r="E72" s="5"/>
    </row>
    <row r="73" spans="2:5" x14ac:dyDescent="0.25">
      <c r="B73" s="5"/>
      <c r="C73" s="5"/>
      <c r="D73" s="5"/>
      <c r="E73" s="5"/>
    </row>
    <row r="74" spans="2:5" x14ac:dyDescent="0.25">
      <c r="B74" s="5"/>
      <c r="C74" s="5"/>
      <c r="D74" s="5"/>
      <c r="E74" s="5"/>
    </row>
    <row r="75" spans="2:5" x14ac:dyDescent="0.25">
      <c r="B75" s="5"/>
      <c r="C75" s="5"/>
      <c r="D75" s="5"/>
      <c r="E75" s="5"/>
    </row>
    <row r="76" spans="2:5" x14ac:dyDescent="0.25">
      <c r="B76" s="5"/>
      <c r="C76" s="5"/>
      <c r="D76" s="5"/>
      <c r="E76" s="5"/>
    </row>
    <row r="77" spans="2:5" x14ac:dyDescent="0.25">
      <c r="B77" s="5"/>
      <c r="C77" s="5"/>
      <c r="D77" s="5"/>
      <c r="E77" s="5"/>
    </row>
    <row r="78" spans="2:5" x14ac:dyDescent="0.25">
      <c r="B78" s="5"/>
      <c r="C78" s="5"/>
      <c r="D78" s="5"/>
      <c r="E78" s="5"/>
    </row>
    <row r="79" spans="2:5" x14ac:dyDescent="0.25">
      <c r="B79" s="5"/>
      <c r="C79" s="5"/>
      <c r="D79" s="5"/>
      <c r="E79" s="5"/>
    </row>
    <row r="80" spans="2:5" x14ac:dyDescent="0.25">
      <c r="B80" s="5"/>
      <c r="C80" s="5"/>
      <c r="D80" s="5"/>
      <c r="E80" s="5"/>
    </row>
    <row r="81" spans="2:5" x14ac:dyDescent="0.25">
      <c r="B81" s="5"/>
      <c r="C81" s="5"/>
      <c r="D81" s="5"/>
      <c r="E81" s="5"/>
    </row>
    <row r="82" spans="2:5" x14ac:dyDescent="0.25">
      <c r="B82" s="5"/>
      <c r="C82" s="5"/>
      <c r="D82" s="5"/>
      <c r="E82" s="5"/>
    </row>
    <row r="83" spans="2:5" x14ac:dyDescent="0.25">
      <c r="B83" s="5"/>
      <c r="C83" s="5"/>
      <c r="D83" s="5"/>
      <c r="E83" s="5"/>
    </row>
    <row r="84" spans="2:5" x14ac:dyDescent="0.25">
      <c r="B84" s="5"/>
      <c r="C84" s="5"/>
      <c r="D84" s="5"/>
      <c r="E84" s="5"/>
    </row>
    <row r="85" spans="2:5" x14ac:dyDescent="0.25">
      <c r="B85" s="5"/>
      <c r="C85" s="5"/>
      <c r="D85" s="5"/>
      <c r="E85" s="5"/>
    </row>
    <row r="86" spans="2:5" x14ac:dyDescent="0.25">
      <c r="B86" s="5"/>
      <c r="C86" s="5"/>
      <c r="D86" s="5"/>
      <c r="E86" s="5"/>
    </row>
    <row r="1048576" spans="6:26" x14ac:dyDescent="0.25">
      <c r="F1048576">
        <v>0</v>
      </c>
      <c r="K1048576">
        <v>0</v>
      </c>
      <c r="P1048576">
        <v>0</v>
      </c>
      <c r="U1048576">
        <v>0</v>
      </c>
      <c r="Z1048576">
        <v>0</v>
      </c>
    </row>
  </sheetData>
  <sheetProtection algorithmName="SHA-512" hashValue="2SeuWT0HHLoDVLaB8wfaiY6qgFOWncKPsKO3VzF246Qnj562z48Y1/ZHB2Y5uD/24Ypnas4h9r7wqVca4PrVmw==" saltValue="LKIZNsg6yKyGtTE135F+kA==" spinCount="100000" sheet="1" objects="1" scenarios="1"/>
  <protectedRanges>
    <protectedRange sqref="C3:C4" name="Range1"/>
  </protectedRanges>
  <mergeCells count="6">
    <mergeCell ref="AA7:AD7"/>
    <mergeCell ref="L7:O7"/>
    <mergeCell ref="G7:J7"/>
    <mergeCell ref="B7:E7"/>
    <mergeCell ref="Q7:T7"/>
    <mergeCell ref="V7:Y7"/>
  </mergeCells>
  <conditionalFormatting sqref="AA9:AD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B22E-B873-4959-BDA1-250EE6CACD35}">
  <dimension ref="A1:W1048576"/>
  <sheetViews>
    <sheetView workbookViewId="0">
      <selection activeCell="F6" sqref="F6"/>
    </sheetView>
  </sheetViews>
  <sheetFormatPr defaultRowHeight="15.75" x14ac:dyDescent="0.25"/>
  <cols>
    <col min="1" max="1" width="2.875" bestFit="1" customWidth="1"/>
    <col min="2" max="2" width="18.25" bestFit="1" customWidth="1"/>
    <col min="3" max="3" width="8.875" bestFit="1" customWidth="1"/>
    <col min="4" max="4" width="8.625" bestFit="1" customWidth="1"/>
    <col min="5" max="5" width="9.5" customWidth="1"/>
    <col min="6" max="6" width="7.625" bestFit="1" customWidth="1"/>
    <col min="7" max="7" width="9.5" customWidth="1"/>
    <col min="8" max="8" width="9.625" bestFit="1" customWidth="1"/>
    <col min="9" max="9" width="8.125" bestFit="1" customWidth="1"/>
    <col min="10" max="10" width="9.5" bestFit="1" customWidth="1"/>
    <col min="12" max="12" width="1.875" bestFit="1" customWidth="1"/>
    <col min="13" max="13" width="2.875" bestFit="1" customWidth="1"/>
  </cols>
  <sheetData>
    <row r="1" spans="1:23" ht="16.5" thickBot="1" x14ac:dyDescent="0.3"/>
    <row r="2" spans="1:23" s="1" customFormat="1" ht="47.25" x14ac:dyDescent="0.25">
      <c r="B2" s="6" t="s">
        <v>41</v>
      </c>
      <c r="C2" s="13" t="s">
        <v>42</v>
      </c>
      <c r="D2" s="14" t="s">
        <v>43</v>
      </c>
      <c r="E2" s="14" t="s">
        <v>44</v>
      </c>
      <c r="F2" s="14" t="s">
        <v>45</v>
      </c>
      <c r="G2" s="14" t="s">
        <v>46</v>
      </c>
      <c r="H2" s="14" t="s">
        <v>47</v>
      </c>
      <c r="I2" s="14" t="s">
        <v>48</v>
      </c>
      <c r="J2" s="14" t="s">
        <v>49</v>
      </c>
      <c r="K2" s="15" t="s">
        <v>50</v>
      </c>
      <c r="M2"/>
      <c r="N2" s="6" t="s">
        <v>51</v>
      </c>
      <c r="O2" s="13" t="s">
        <v>42</v>
      </c>
      <c r="P2" s="14" t="s">
        <v>43</v>
      </c>
      <c r="Q2" s="14" t="s">
        <v>44</v>
      </c>
      <c r="R2" s="14" t="s">
        <v>45</v>
      </c>
      <c r="S2" s="14" t="s">
        <v>46</v>
      </c>
      <c r="T2" s="14" t="s">
        <v>47</v>
      </c>
      <c r="U2" s="14" t="s">
        <v>48</v>
      </c>
      <c r="V2" s="14" t="s">
        <v>49</v>
      </c>
      <c r="W2" s="15" t="s">
        <v>50</v>
      </c>
    </row>
    <row r="3" spans="1:23" x14ac:dyDescent="0.25">
      <c r="A3">
        <v>1</v>
      </c>
      <c r="B3" s="16" t="s">
        <v>52</v>
      </c>
      <c r="C3" s="11">
        <f>'Product Costs'!N$6</f>
        <v>62</v>
      </c>
      <c r="D3" s="7">
        <f>'Product Costs'!N$4</f>
        <v>53.421428571428564</v>
      </c>
      <c r="E3" s="7">
        <f>'Product Costs'!D$10*2</f>
        <v>15</v>
      </c>
      <c r="F3" s="7">
        <f>'Product Costs'!N$5</f>
        <v>12.25</v>
      </c>
      <c r="G3" s="7">
        <f>'Product Costs'!D$9</f>
        <v>7</v>
      </c>
      <c r="H3" s="7">
        <f>'Product Costs'!N$7</f>
        <v>5.46875</v>
      </c>
      <c r="I3" s="7">
        <f>'Product Costs'!P$8</f>
        <v>9.40625</v>
      </c>
      <c r="J3" s="12">
        <f>'Product Costs'!D$10*2</f>
        <v>15</v>
      </c>
      <c r="K3" s="8">
        <f t="shared" ref="K3:K16" si="0">SUM(C3:J3)</f>
        <v>179.54642857142858</v>
      </c>
      <c r="M3">
        <v>1</v>
      </c>
      <c r="N3" s="16" t="s">
        <v>52</v>
      </c>
      <c r="O3" s="11">
        <f>'Product Costs'!N$6</f>
        <v>62</v>
      </c>
      <c r="P3" s="7">
        <f>'Product Costs'!P$4</f>
        <v>48.921428571428564</v>
      </c>
      <c r="Q3" s="7">
        <f>'Product Costs'!D$10*2</f>
        <v>15</v>
      </c>
      <c r="R3" s="7">
        <f>'Product Costs'!N$5</f>
        <v>12.25</v>
      </c>
      <c r="S3" s="7">
        <f>'Product Costs'!D$9</f>
        <v>7</v>
      </c>
      <c r="T3" s="7">
        <f>'Product Costs'!N$7</f>
        <v>5.46875</v>
      </c>
      <c r="U3" s="7">
        <f>'Product Costs'!P$8</f>
        <v>9.40625</v>
      </c>
      <c r="V3" s="12">
        <f>'Product Costs'!D$10*2</f>
        <v>15</v>
      </c>
      <c r="W3" s="8">
        <f>SUM(O3:V3)</f>
        <v>175.04642857142858</v>
      </c>
    </row>
    <row r="4" spans="1:23" x14ac:dyDescent="0.25">
      <c r="A4">
        <v>2</v>
      </c>
      <c r="B4" s="17" t="s">
        <v>53</v>
      </c>
      <c r="C4" s="11">
        <f>'Product Costs'!O6</f>
        <v>37.200000000000003</v>
      </c>
      <c r="D4" s="7">
        <f>'Product Costs'!N$4</f>
        <v>53.421428571428564</v>
      </c>
      <c r="E4" s="7">
        <f>'Product Costs'!D$10*2</f>
        <v>15</v>
      </c>
      <c r="F4" s="7">
        <f>'Product Costs'!N$5</f>
        <v>12.25</v>
      </c>
      <c r="G4" s="7">
        <f>'Product Costs'!D$9</f>
        <v>7</v>
      </c>
      <c r="H4" s="7">
        <f>'Product Costs'!N$7</f>
        <v>5.46875</v>
      </c>
      <c r="I4" s="7">
        <f>'Product Costs'!P$8</f>
        <v>9.40625</v>
      </c>
      <c r="J4" s="12">
        <f>'Product Costs'!D$10*2</f>
        <v>15</v>
      </c>
      <c r="K4" s="8">
        <f t="shared" si="0"/>
        <v>154.74642857142857</v>
      </c>
      <c r="M4">
        <v>2</v>
      </c>
      <c r="N4" s="17" t="s">
        <v>53</v>
      </c>
      <c r="O4" s="11">
        <f>'Product Costs'!Q6</f>
        <v>37.200000000000003</v>
      </c>
      <c r="P4" s="7">
        <f>'Product Costs'!P$4</f>
        <v>48.921428571428564</v>
      </c>
      <c r="Q4" s="7">
        <f>'Product Costs'!D$10*2</f>
        <v>15</v>
      </c>
      <c r="R4" s="7">
        <f>'Product Costs'!N$5</f>
        <v>12.25</v>
      </c>
      <c r="S4" s="7">
        <f>'Product Costs'!D$9</f>
        <v>7</v>
      </c>
      <c r="T4" s="7">
        <f>'Product Costs'!N$7</f>
        <v>5.46875</v>
      </c>
      <c r="U4" s="7">
        <f>'Product Costs'!P$8</f>
        <v>9.40625</v>
      </c>
      <c r="V4" s="12">
        <f>'Product Costs'!D$10*2</f>
        <v>15</v>
      </c>
      <c r="W4" s="8">
        <f t="shared" ref="W4:W16" si="1">SUM(O4:V4)</f>
        <v>150.24642857142857</v>
      </c>
    </row>
    <row r="5" spans="1:23" x14ac:dyDescent="0.25">
      <c r="A5">
        <v>3</v>
      </c>
      <c r="B5" s="17" t="s">
        <v>54</v>
      </c>
      <c r="C5" s="11">
        <f>'Product Costs'!N$6</f>
        <v>62</v>
      </c>
      <c r="D5" s="7">
        <f>'Product Costs'!O4</f>
        <v>44.517857142857139</v>
      </c>
      <c r="E5" s="7">
        <f>'Product Costs'!D$10*2</f>
        <v>15</v>
      </c>
      <c r="F5" s="7">
        <f>'Product Costs'!N$5</f>
        <v>12.25</v>
      </c>
      <c r="G5" s="7">
        <f>'Product Costs'!D$9</f>
        <v>7</v>
      </c>
      <c r="H5" s="7">
        <f>'Product Costs'!N$7</f>
        <v>5.46875</v>
      </c>
      <c r="I5" s="7">
        <f>'Product Costs'!P$8</f>
        <v>9.40625</v>
      </c>
      <c r="J5" s="12">
        <f>'Product Costs'!D$10*2</f>
        <v>15</v>
      </c>
      <c r="K5" s="8">
        <f t="shared" si="0"/>
        <v>170.64285714285714</v>
      </c>
      <c r="M5">
        <v>3</v>
      </c>
      <c r="N5" s="17" t="s">
        <v>54</v>
      </c>
      <c r="O5" s="11">
        <f>'Product Costs'!N$6</f>
        <v>62</v>
      </c>
      <c r="P5" s="7">
        <f>'Product Costs'!Q4</f>
        <v>40.767857142857139</v>
      </c>
      <c r="Q5" s="7">
        <f>'Product Costs'!D$10*2</f>
        <v>15</v>
      </c>
      <c r="R5" s="7">
        <f>'Product Costs'!N$5</f>
        <v>12.25</v>
      </c>
      <c r="S5" s="7">
        <f>'Product Costs'!D$9</f>
        <v>7</v>
      </c>
      <c r="T5" s="7">
        <f>'Product Costs'!N$7</f>
        <v>5.46875</v>
      </c>
      <c r="U5" s="7">
        <f>'Product Costs'!P$8</f>
        <v>9.40625</v>
      </c>
      <c r="V5" s="12">
        <f>'Product Costs'!D$10*2</f>
        <v>15</v>
      </c>
      <c r="W5" s="8">
        <f t="shared" si="1"/>
        <v>166.89285714285714</v>
      </c>
    </row>
    <row r="6" spans="1:23" x14ac:dyDescent="0.25">
      <c r="A6">
        <v>4</v>
      </c>
      <c r="B6" s="17" t="s">
        <v>55</v>
      </c>
      <c r="C6" s="11">
        <f>'Product Costs'!N$6</f>
        <v>62</v>
      </c>
      <c r="D6" s="7">
        <f>'Product Costs'!N$4</f>
        <v>53.421428571428564</v>
      </c>
      <c r="E6" s="7">
        <f>'Product Costs'!D10</f>
        <v>7.5</v>
      </c>
      <c r="F6" s="7">
        <f>'Product Costs'!N$5</f>
        <v>12.25</v>
      </c>
      <c r="G6" s="7">
        <f>'Product Costs'!D$9</f>
        <v>7</v>
      </c>
      <c r="H6" s="7">
        <f>'Product Costs'!N$7</f>
        <v>5.46875</v>
      </c>
      <c r="I6" s="7">
        <f>'Product Costs'!P$8</f>
        <v>9.40625</v>
      </c>
      <c r="J6" s="12">
        <f>'Product Costs'!D$10*2</f>
        <v>15</v>
      </c>
      <c r="K6" s="8">
        <f t="shared" si="0"/>
        <v>172.04642857142858</v>
      </c>
      <c r="M6">
        <v>4</v>
      </c>
      <c r="N6" s="17" t="s">
        <v>55</v>
      </c>
      <c r="O6" s="11">
        <f>'Product Costs'!N$6</f>
        <v>62</v>
      </c>
      <c r="P6" s="7">
        <f>'Product Costs'!P$4</f>
        <v>48.921428571428564</v>
      </c>
      <c r="Q6" s="7">
        <f>'Product Costs'!D10</f>
        <v>7.5</v>
      </c>
      <c r="R6" s="7">
        <f>'Product Costs'!N$5</f>
        <v>12.25</v>
      </c>
      <c r="S6" s="7">
        <f>'Product Costs'!D$9</f>
        <v>7</v>
      </c>
      <c r="T6" s="7">
        <f>'Product Costs'!N$7</f>
        <v>5.46875</v>
      </c>
      <c r="U6" s="7">
        <f>'Product Costs'!P$8</f>
        <v>9.40625</v>
      </c>
      <c r="V6" s="12">
        <f>'Product Costs'!D$10*2</f>
        <v>15</v>
      </c>
      <c r="W6" s="8">
        <f t="shared" si="1"/>
        <v>167.54642857142858</v>
      </c>
    </row>
    <row r="7" spans="1:23" x14ac:dyDescent="0.25">
      <c r="A7">
        <v>5</v>
      </c>
      <c r="B7" s="17" t="s">
        <v>18</v>
      </c>
      <c r="C7" s="11">
        <f>'Product Costs'!N$6</f>
        <v>62</v>
      </c>
      <c r="D7" s="7">
        <f>'Product Costs'!N$4</f>
        <v>53.421428571428564</v>
      </c>
      <c r="E7" s="7">
        <f>'Product Costs'!D$10*2</f>
        <v>15</v>
      </c>
      <c r="F7" s="7">
        <v>0</v>
      </c>
      <c r="G7" s="7">
        <v>0</v>
      </c>
      <c r="H7" s="7">
        <f>'Product Costs'!N$7</f>
        <v>5.46875</v>
      </c>
      <c r="I7" s="7">
        <f>'Product Costs'!P$8</f>
        <v>9.40625</v>
      </c>
      <c r="J7" s="12">
        <f>'Product Costs'!D$10*2</f>
        <v>15</v>
      </c>
      <c r="K7" s="8">
        <f t="shared" si="0"/>
        <v>160.29642857142858</v>
      </c>
      <c r="M7">
        <v>5</v>
      </c>
      <c r="N7" s="17" t="s">
        <v>18</v>
      </c>
      <c r="O7" s="11">
        <f>'Product Costs'!N$6</f>
        <v>62</v>
      </c>
      <c r="P7" s="7">
        <f>'Product Costs'!P$4</f>
        <v>48.921428571428564</v>
      </c>
      <c r="Q7" s="7">
        <f>'Product Costs'!D$10*2</f>
        <v>15</v>
      </c>
      <c r="R7" s="7">
        <v>0</v>
      </c>
      <c r="S7" s="7">
        <v>0</v>
      </c>
      <c r="T7" s="7">
        <f>'Product Costs'!N$7</f>
        <v>5.46875</v>
      </c>
      <c r="U7" s="7">
        <f>'Product Costs'!P$8</f>
        <v>9.40625</v>
      </c>
      <c r="V7" s="12">
        <f>'Product Costs'!D$10*2</f>
        <v>15</v>
      </c>
      <c r="W7" s="8">
        <f t="shared" si="1"/>
        <v>155.79642857142858</v>
      </c>
    </row>
    <row r="8" spans="1:23" x14ac:dyDescent="0.25">
      <c r="A8">
        <v>6</v>
      </c>
      <c r="B8" s="17" t="s">
        <v>56</v>
      </c>
      <c r="C8" s="11">
        <f>'Product Costs'!N$6</f>
        <v>62</v>
      </c>
      <c r="D8" s="7">
        <f>'Product Costs'!N$4</f>
        <v>53.421428571428564</v>
      </c>
      <c r="E8" s="7">
        <f>'Product Costs'!D$10*2</f>
        <v>15</v>
      </c>
      <c r="F8" s="7">
        <f>'Product Costs'!N$5</f>
        <v>12.25</v>
      </c>
      <c r="G8" s="7">
        <f>'Product Costs'!D$9</f>
        <v>7</v>
      </c>
      <c r="H8" s="7">
        <f>'Product Costs'!N$7</f>
        <v>5.46875</v>
      </c>
      <c r="I8" s="7">
        <v>0</v>
      </c>
      <c r="J8" s="12">
        <f>'Product Costs'!D$10</f>
        <v>7.5</v>
      </c>
      <c r="K8" s="8">
        <f t="shared" si="0"/>
        <v>162.64017857142858</v>
      </c>
      <c r="M8">
        <v>6</v>
      </c>
      <c r="N8" s="17" t="s">
        <v>56</v>
      </c>
      <c r="O8" s="11">
        <f>'Product Costs'!N$6</f>
        <v>62</v>
      </c>
      <c r="P8" s="7">
        <f>'Product Costs'!P$4</f>
        <v>48.921428571428564</v>
      </c>
      <c r="Q8" s="7">
        <f>'Product Costs'!D$10*2</f>
        <v>15</v>
      </c>
      <c r="R8" s="7">
        <f>'Product Costs'!N$5</f>
        <v>12.25</v>
      </c>
      <c r="S8" s="7">
        <f>'Product Costs'!D$9</f>
        <v>7</v>
      </c>
      <c r="T8" s="7">
        <f>'Product Costs'!N$7</f>
        <v>5.46875</v>
      </c>
      <c r="U8" s="7">
        <v>0</v>
      </c>
      <c r="V8" s="12">
        <f>'Product Costs'!D$10</f>
        <v>7.5</v>
      </c>
      <c r="W8" s="8">
        <f t="shared" si="1"/>
        <v>158.14017857142858</v>
      </c>
    </row>
    <row r="9" spans="1:23" x14ac:dyDescent="0.25">
      <c r="A9">
        <v>7</v>
      </c>
      <c r="B9" s="17" t="s">
        <v>57</v>
      </c>
      <c r="C9" s="11">
        <f>'Product Costs'!N$6</f>
        <v>62</v>
      </c>
      <c r="D9" s="7">
        <f>'Product Costs'!N$4</f>
        <v>53.421428571428564</v>
      </c>
      <c r="E9" s="7">
        <f>'Product Costs'!D$10*2</f>
        <v>15</v>
      </c>
      <c r="F9" s="7">
        <f>'Product Costs'!N$5</f>
        <v>12.25</v>
      </c>
      <c r="G9" s="7">
        <f>'Product Costs'!D$9</f>
        <v>7</v>
      </c>
      <c r="H9" s="7">
        <v>0</v>
      </c>
      <c r="I9" s="7">
        <f>'Product Costs'!P$8</f>
        <v>9.40625</v>
      </c>
      <c r="J9" s="12">
        <f>'Product Costs'!D$10</f>
        <v>7.5</v>
      </c>
      <c r="K9" s="8">
        <f t="shared" si="0"/>
        <v>166.57767857142858</v>
      </c>
      <c r="M9">
        <v>7</v>
      </c>
      <c r="N9" s="17" t="s">
        <v>57</v>
      </c>
      <c r="O9" s="11">
        <f>'Product Costs'!N$6</f>
        <v>62</v>
      </c>
      <c r="P9" s="7">
        <f>'Product Costs'!P$4</f>
        <v>48.921428571428564</v>
      </c>
      <c r="Q9" s="7">
        <f>'Product Costs'!D$10*2</f>
        <v>15</v>
      </c>
      <c r="R9" s="7">
        <f>'Product Costs'!N$5</f>
        <v>12.25</v>
      </c>
      <c r="S9" s="7">
        <f>'Product Costs'!D$9</f>
        <v>7</v>
      </c>
      <c r="T9" s="7">
        <v>0</v>
      </c>
      <c r="U9" s="7">
        <f>'Product Costs'!P$8</f>
        <v>9.40625</v>
      </c>
      <c r="V9" s="12">
        <f>'Product Costs'!D$10</f>
        <v>7.5</v>
      </c>
      <c r="W9" s="8">
        <f t="shared" si="1"/>
        <v>162.07767857142858</v>
      </c>
    </row>
    <row r="10" spans="1:23" x14ac:dyDescent="0.25">
      <c r="A10">
        <v>8</v>
      </c>
      <c r="B10" s="17" t="s">
        <v>58</v>
      </c>
      <c r="C10" s="11">
        <f>'Product Costs'!O$6</f>
        <v>37.200000000000003</v>
      </c>
      <c r="D10" s="7">
        <f>'Product Costs'!O$4</f>
        <v>44.517857142857139</v>
      </c>
      <c r="E10" s="7">
        <f>'Product Costs'!D$10</f>
        <v>7.5</v>
      </c>
      <c r="F10" s="7">
        <v>0</v>
      </c>
      <c r="G10" s="7">
        <v>0</v>
      </c>
      <c r="H10" s="7">
        <v>0</v>
      </c>
      <c r="I10" s="7">
        <v>0</v>
      </c>
      <c r="J10" s="12">
        <v>0</v>
      </c>
      <c r="K10" s="8">
        <f t="shared" si="0"/>
        <v>89.217857142857142</v>
      </c>
      <c r="M10">
        <v>8</v>
      </c>
      <c r="N10" s="17" t="s">
        <v>58</v>
      </c>
      <c r="O10" s="11">
        <f>'Product Costs'!O$6</f>
        <v>37.200000000000003</v>
      </c>
      <c r="P10" s="7">
        <f>'Product Costs'!Q$4</f>
        <v>40.767857142857139</v>
      </c>
      <c r="Q10" s="7">
        <f>'Product Costs'!D$10</f>
        <v>7.5</v>
      </c>
      <c r="R10" s="7">
        <v>0</v>
      </c>
      <c r="S10" s="7">
        <v>0</v>
      </c>
      <c r="T10" s="7">
        <v>0</v>
      </c>
      <c r="U10" s="7">
        <v>0</v>
      </c>
      <c r="V10" s="12">
        <v>0</v>
      </c>
      <c r="W10" s="8">
        <f t="shared" si="1"/>
        <v>85.467857142857142</v>
      </c>
    </row>
    <row r="11" spans="1:23" x14ac:dyDescent="0.25">
      <c r="A11">
        <v>9</v>
      </c>
      <c r="B11" s="17" t="s">
        <v>59</v>
      </c>
      <c r="C11" s="11">
        <f>'Product Costs'!N6</f>
        <v>62</v>
      </c>
      <c r="D11" s="7">
        <f>'Product Costs'!O$4</f>
        <v>44.517857142857139</v>
      </c>
      <c r="E11" s="7">
        <f>'Product Costs'!D$10</f>
        <v>7.5</v>
      </c>
      <c r="F11" s="7">
        <v>0</v>
      </c>
      <c r="G11" s="7">
        <v>0</v>
      </c>
      <c r="H11" s="7">
        <v>0</v>
      </c>
      <c r="I11" s="7">
        <v>0</v>
      </c>
      <c r="J11" s="12">
        <v>0</v>
      </c>
      <c r="K11" s="8">
        <f t="shared" si="0"/>
        <v>114.01785714285714</v>
      </c>
      <c r="M11">
        <v>9</v>
      </c>
      <c r="N11" s="17" t="s">
        <v>59</v>
      </c>
      <c r="O11" s="11">
        <f>'Product Costs'!P6</f>
        <v>62</v>
      </c>
      <c r="P11" s="7">
        <f>'Product Costs'!Q$4</f>
        <v>40.767857142857139</v>
      </c>
      <c r="Q11" s="7">
        <f>'Product Costs'!D$10</f>
        <v>7.5</v>
      </c>
      <c r="R11" s="7">
        <v>0</v>
      </c>
      <c r="S11" s="7">
        <v>0</v>
      </c>
      <c r="T11" s="7">
        <v>0</v>
      </c>
      <c r="U11" s="7">
        <v>0</v>
      </c>
      <c r="V11" s="12">
        <v>0</v>
      </c>
      <c r="W11" s="8">
        <f t="shared" si="1"/>
        <v>110.26785714285714</v>
      </c>
    </row>
    <row r="12" spans="1:23" x14ac:dyDescent="0.25">
      <c r="A12">
        <v>10</v>
      </c>
      <c r="B12" s="17" t="s">
        <v>60</v>
      </c>
      <c r="C12" s="11">
        <f>'Product Costs'!O$6</f>
        <v>37.200000000000003</v>
      </c>
      <c r="D12" s="7">
        <f>'Product Costs'!N4</f>
        <v>53.421428571428564</v>
      </c>
      <c r="E12" s="7">
        <f>'Product Costs'!D$10</f>
        <v>7.5</v>
      </c>
      <c r="F12" s="7">
        <v>0</v>
      </c>
      <c r="G12" s="7">
        <v>0</v>
      </c>
      <c r="H12" s="7">
        <v>0</v>
      </c>
      <c r="I12" s="7">
        <v>0</v>
      </c>
      <c r="J12" s="12">
        <v>0</v>
      </c>
      <c r="K12" s="8">
        <f t="shared" si="0"/>
        <v>98.121428571428567</v>
      </c>
      <c r="M12">
        <v>10</v>
      </c>
      <c r="N12" s="17" t="s">
        <v>60</v>
      </c>
      <c r="O12" s="11">
        <f>'Product Costs'!O$6</f>
        <v>37.200000000000003</v>
      </c>
      <c r="P12" s="7">
        <f>'Product Costs'!P4</f>
        <v>48.921428571428564</v>
      </c>
      <c r="Q12" s="7">
        <f>'Product Costs'!D$10</f>
        <v>7.5</v>
      </c>
      <c r="R12" s="7">
        <v>0</v>
      </c>
      <c r="S12" s="7">
        <v>0</v>
      </c>
      <c r="T12" s="7">
        <v>0</v>
      </c>
      <c r="U12" s="7">
        <v>0</v>
      </c>
      <c r="V12" s="12">
        <v>0</v>
      </c>
      <c r="W12" s="8">
        <f t="shared" si="1"/>
        <v>93.621428571428567</v>
      </c>
    </row>
    <row r="13" spans="1:23" x14ac:dyDescent="0.25">
      <c r="A13">
        <v>11</v>
      </c>
      <c r="B13" s="17" t="s">
        <v>61</v>
      </c>
      <c r="C13" s="11">
        <f>'Product Costs'!O$6</f>
        <v>37.200000000000003</v>
      </c>
      <c r="D13" s="7">
        <f>'Product Costs'!O$4</f>
        <v>44.517857142857139</v>
      </c>
      <c r="E13" s="7">
        <f>'Product Costs'!D$10*2</f>
        <v>15</v>
      </c>
      <c r="F13" s="7">
        <v>0</v>
      </c>
      <c r="G13" s="7">
        <v>0</v>
      </c>
      <c r="H13" s="7">
        <v>0</v>
      </c>
      <c r="I13" s="7">
        <v>0</v>
      </c>
      <c r="J13" s="12">
        <v>0</v>
      </c>
      <c r="K13" s="8">
        <f t="shared" si="0"/>
        <v>96.717857142857142</v>
      </c>
      <c r="M13">
        <v>11</v>
      </c>
      <c r="N13" s="17" t="s">
        <v>61</v>
      </c>
      <c r="O13" s="11">
        <f>'Product Costs'!O$6</f>
        <v>37.200000000000003</v>
      </c>
      <c r="P13" s="7">
        <f>'Product Costs'!Q$4</f>
        <v>40.767857142857139</v>
      </c>
      <c r="Q13" s="7">
        <f>'Product Costs'!D$10*2</f>
        <v>15</v>
      </c>
      <c r="R13" s="7">
        <v>0</v>
      </c>
      <c r="S13" s="7">
        <v>0</v>
      </c>
      <c r="T13" s="7">
        <v>0</v>
      </c>
      <c r="U13" s="7">
        <v>0</v>
      </c>
      <c r="V13" s="12">
        <v>0</v>
      </c>
      <c r="W13" s="8">
        <f t="shared" si="1"/>
        <v>92.967857142857142</v>
      </c>
    </row>
    <row r="14" spans="1:23" x14ac:dyDescent="0.25">
      <c r="A14">
        <v>12</v>
      </c>
      <c r="B14" s="17" t="s">
        <v>25</v>
      </c>
      <c r="C14" s="11">
        <f>'Product Costs'!O$6</f>
        <v>37.200000000000003</v>
      </c>
      <c r="D14" s="7">
        <f>'Product Costs'!O$4</f>
        <v>44.517857142857139</v>
      </c>
      <c r="E14" s="7">
        <f>'Product Costs'!D$10</f>
        <v>7.5</v>
      </c>
      <c r="F14" s="7">
        <f>'Product Costs'!N5</f>
        <v>12.25</v>
      </c>
      <c r="G14" s="7">
        <f>'Product Costs'!D9</f>
        <v>7</v>
      </c>
      <c r="H14" s="7">
        <v>0</v>
      </c>
      <c r="I14" s="7">
        <v>0</v>
      </c>
      <c r="J14" s="12">
        <v>0</v>
      </c>
      <c r="K14" s="8">
        <f t="shared" si="0"/>
        <v>108.46785714285714</v>
      </c>
      <c r="M14">
        <v>12</v>
      </c>
      <c r="N14" s="17" t="s">
        <v>25</v>
      </c>
      <c r="O14" s="11">
        <f>'Product Costs'!O$6</f>
        <v>37.200000000000003</v>
      </c>
      <c r="P14" s="7">
        <f>'Product Costs'!Q$4</f>
        <v>40.767857142857139</v>
      </c>
      <c r="Q14" s="7">
        <f>'Product Costs'!D$10</f>
        <v>7.5</v>
      </c>
      <c r="R14" s="7">
        <f>'Product Costs'!P5</f>
        <v>12.25</v>
      </c>
      <c r="S14" s="7">
        <f>'Product Costs'!D9</f>
        <v>7</v>
      </c>
      <c r="T14" s="7">
        <v>0</v>
      </c>
      <c r="U14" s="7">
        <v>0</v>
      </c>
      <c r="V14" s="12">
        <v>0</v>
      </c>
      <c r="W14" s="8">
        <f t="shared" si="1"/>
        <v>104.71785714285714</v>
      </c>
    </row>
    <row r="15" spans="1:23" x14ac:dyDescent="0.25">
      <c r="A15">
        <v>13</v>
      </c>
      <c r="B15" s="17" t="s">
        <v>62</v>
      </c>
      <c r="C15" s="11">
        <f>'Product Costs'!O$6</f>
        <v>37.200000000000003</v>
      </c>
      <c r="D15" s="7">
        <f>'Product Costs'!O$4</f>
        <v>44.517857142857139</v>
      </c>
      <c r="E15" s="7">
        <f>'Product Costs'!D$10</f>
        <v>7.5</v>
      </c>
      <c r="F15" s="7">
        <v>0</v>
      </c>
      <c r="G15" s="7">
        <v>0</v>
      </c>
      <c r="H15" s="7">
        <v>0</v>
      </c>
      <c r="I15" s="7">
        <f>'Product Costs'!N8</f>
        <v>9.40625</v>
      </c>
      <c r="J15" s="12">
        <f>'Product Costs'!D10</f>
        <v>7.5</v>
      </c>
      <c r="K15" s="8">
        <f t="shared" si="0"/>
        <v>106.12410714285714</v>
      </c>
      <c r="M15">
        <v>13</v>
      </c>
      <c r="N15" s="17" t="s">
        <v>62</v>
      </c>
      <c r="O15" s="11">
        <f>'Product Costs'!O$6</f>
        <v>37.200000000000003</v>
      </c>
      <c r="P15" s="7">
        <f>'Product Costs'!Q$4</f>
        <v>40.767857142857139</v>
      </c>
      <c r="Q15" s="7">
        <f>'Product Costs'!D$10</f>
        <v>7.5</v>
      </c>
      <c r="R15" s="7">
        <v>0</v>
      </c>
      <c r="S15" s="7">
        <v>0</v>
      </c>
      <c r="T15" s="7">
        <f>'Product Costs'!N24</f>
        <v>0</v>
      </c>
      <c r="U15" s="7">
        <f>'Product Costs'!P8</f>
        <v>9.40625</v>
      </c>
      <c r="V15" s="12">
        <f>'Product Costs'!D10</f>
        <v>7.5</v>
      </c>
      <c r="W15" s="8">
        <f t="shared" si="1"/>
        <v>102.37410714285714</v>
      </c>
    </row>
    <row r="16" spans="1:23" ht="16.5" thickBot="1" x14ac:dyDescent="0.3">
      <c r="A16">
        <v>14</v>
      </c>
      <c r="B16" s="18" t="s">
        <v>63</v>
      </c>
      <c r="C16" s="19">
        <f>'Product Costs'!O$6</f>
        <v>37.200000000000003</v>
      </c>
      <c r="D16" s="9">
        <f>'Product Costs'!O$4</f>
        <v>44.517857142857139</v>
      </c>
      <c r="E16" s="9">
        <f>'Product Costs'!D$10</f>
        <v>7.5</v>
      </c>
      <c r="F16" s="9">
        <v>0</v>
      </c>
      <c r="G16" s="9">
        <v>0</v>
      </c>
      <c r="H16" s="9">
        <f>'Product Costs'!N7</f>
        <v>5.46875</v>
      </c>
      <c r="I16" s="9">
        <v>0</v>
      </c>
      <c r="J16" s="20">
        <f>'Product Costs'!D10</f>
        <v>7.5</v>
      </c>
      <c r="K16" s="10">
        <f t="shared" si="0"/>
        <v>102.18660714285714</v>
      </c>
      <c r="M16">
        <v>14</v>
      </c>
      <c r="N16" s="18" t="s">
        <v>63</v>
      </c>
      <c r="O16" s="19">
        <f>'Product Costs'!O$6</f>
        <v>37.200000000000003</v>
      </c>
      <c r="P16" s="9">
        <f>'Product Costs'!Q$4</f>
        <v>40.767857142857139</v>
      </c>
      <c r="Q16" s="9">
        <f>'Product Costs'!D$10</f>
        <v>7.5</v>
      </c>
      <c r="R16" s="9">
        <v>0</v>
      </c>
      <c r="S16" s="9">
        <v>0</v>
      </c>
      <c r="T16" s="9">
        <f>'Product Costs'!P7</f>
        <v>5.46875</v>
      </c>
      <c r="U16" s="9">
        <f>'Product Costs'!N25</f>
        <v>0</v>
      </c>
      <c r="V16" s="20">
        <f>'Product Costs'!D10</f>
        <v>7.5</v>
      </c>
      <c r="W16" s="10">
        <f t="shared" si="1"/>
        <v>98.436607142857142</v>
      </c>
    </row>
    <row r="1048576" spans="12:12" x14ac:dyDescent="0.25">
      <c r="L1048576">
        <v>0</v>
      </c>
    </row>
  </sheetData>
  <sheetProtection algorithmName="SHA-512" hashValue="tZOCjL7pghUpItImhYwF8ZGbaQRidb9hxKeERV0llI9IVK9NOHb3Vs0t0RhFZj7eee6gwcs3lfXgxPTHMid10w==" saltValue="QfxDrEcrKI6VelRquXt4G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6262-1577-4BB5-97F4-1233EBB0F793}">
  <dimension ref="A2:Q1048576"/>
  <sheetViews>
    <sheetView workbookViewId="0">
      <selection activeCell="I15" sqref="I15"/>
    </sheetView>
  </sheetViews>
  <sheetFormatPr defaultRowHeight="15.75" x14ac:dyDescent="0.25"/>
  <cols>
    <col min="1" max="1" width="1.875" bestFit="1" customWidth="1"/>
    <col min="2" max="2" width="20.625" bestFit="1" customWidth="1"/>
    <col min="3" max="3" width="13.5" bestFit="1" customWidth="1"/>
    <col min="5" max="5" width="11.125" bestFit="1" customWidth="1"/>
    <col min="6" max="6" width="1.875" bestFit="1" customWidth="1"/>
    <col min="7" max="8" width="10.125" bestFit="1" customWidth="1"/>
    <col min="9" max="9" width="8.625" bestFit="1" customWidth="1"/>
    <col min="10" max="11" width="10.125" bestFit="1" customWidth="1"/>
    <col min="12" max="12" width="8.625" customWidth="1"/>
    <col min="13" max="13" width="1.875" bestFit="1" customWidth="1"/>
    <col min="14" max="17" width="8.375" bestFit="1" customWidth="1"/>
    <col min="18" max="18" width="9.5" customWidth="1"/>
  </cols>
  <sheetData>
    <row r="2" spans="2:17" x14ac:dyDescent="0.25">
      <c r="G2" s="135" t="s">
        <v>6</v>
      </c>
      <c r="H2" s="136"/>
      <c r="I2" s="52"/>
      <c r="J2" s="135" t="s">
        <v>7</v>
      </c>
      <c r="K2" s="136"/>
      <c r="L2" s="52"/>
      <c r="M2" s="47"/>
      <c r="N2" s="135" t="s">
        <v>64</v>
      </c>
      <c r="O2" s="136"/>
      <c r="P2" s="135" t="s">
        <v>65</v>
      </c>
      <c r="Q2" s="137"/>
    </row>
    <row r="3" spans="2:17" x14ac:dyDescent="0.25">
      <c r="B3" s="55" t="s">
        <v>66</v>
      </c>
      <c r="C3" s="56" t="s">
        <v>67</v>
      </c>
      <c r="D3" s="56" t="s">
        <v>68</v>
      </c>
      <c r="E3" s="57" t="s">
        <v>69</v>
      </c>
      <c r="G3" s="34" t="s">
        <v>70</v>
      </c>
      <c r="H3" s="35" t="s">
        <v>71</v>
      </c>
      <c r="I3" s="40" t="s">
        <v>69</v>
      </c>
      <c r="J3" s="34" t="s">
        <v>70</v>
      </c>
      <c r="K3" s="35" t="s">
        <v>71</v>
      </c>
      <c r="L3" s="40" t="s">
        <v>69</v>
      </c>
      <c r="N3" s="34" t="s">
        <v>72</v>
      </c>
      <c r="O3" s="35" t="s">
        <v>58</v>
      </c>
      <c r="P3" s="34" t="s">
        <v>52</v>
      </c>
      <c r="Q3" s="39" t="s">
        <v>58</v>
      </c>
    </row>
    <row r="4" spans="2:17" x14ac:dyDescent="0.25">
      <c r="B4" s="33" t="s">
        <v>73</v>
      </c>
      <c r="C4" t="s">
        <v>74</v>
      </c>
      <c r="D4">
        <v>240</v>
      </c>
      <c r="E4" s="37" t="s">
        <v>34</v>
      </c>
      <c r="G4" s="48">
        <v>124.64999999999999</v>
      </c>
      <c r="H4" s="49">
        <v>103.875</v>
      </c>
      <c r="I4" s="53" t="s">
        <v>75</v>
      </c>
      <c r="J4" s="33">
        <v>114.14999999999999</v>
      </c>
      <c r="K4">
        <v>95.125</v>
      </c>
      <c r="L4" s="53" t="s">
        <v>75</v>
      </c>
      <c r="M4" s="4"/>
      <c r="N4" s="11">
        <f>($D4/(0.28*2000))*G4</f>
        <v>53.421428571428564</v>
      </c>
      <c r="O4" s="7">
        <f>($D4/(0.28*2000))*H4</f>
        <v>44.517857142857139</v>
      </c>
      <c r="P4" s="11">
        <f>($D4/(0.28*2000))*J4</f>
        <v>48.921428571428564</v>
      </c>
      <c r="Q4" s="12">
        <f>($D4/(0.28*2000))*K4</f>
        <v>40.767857142857139</v>
      </c>
    </row>
    <row r="5" spans="2:17" x14ac:dyDescent="0.25">
      <c r="B5" s="33" t="s">
        <v>76</v>
      </c>
      <c r="C5" t="s">
        <v>77</v>
      </c>
      <c r="D5">
        <v>245</v>
      </c>
      <c r="E5" s="37" t="s">
        <v>34</v>
      </c>
      <c r="G5" s="33">
        <v>16</v>
      </c>
      <c r="H5">
        <v>0</v>
      </c>
      <c r="I5" s="53" t="s">
        <v>78</v>
      </c>
      <c r="J5" s="33">
        <v>16</v>
      </c>
      <c r="K5">
        <v>0</v>
      </c>
      <c r="L5" s="53" t="s">
        <v>78</v>
      </c>
      <c r="M5" s="4"/>
      <c r="N5" s="11">
        <f>($D5/(0.16*2000))*G5</f>
        <v>12.25</v>
      </c>
      <c r="O5" s="7">
        <f>($D5/(0.16*2000))*H5</f>
        <v>0</v>
      </c>
      <c r="P5" s="11">
        <f>($D5/(0.16*2000))*J5</f>
        <v>12.25</v>
      </c>
      <c r="Q5" s="12">
        <f>($D5/(0.16*2000))*K5</f>
        <v>0</v>
      </c>
    </row>
    <row r="6" spans="2:17" x14ac:dyDescent="0.25">
      <c r="B6" s="33" t="s">
        <v>79</v>
      </c>
      <c r="C6" t="s">
        <v>80</v>
      </c>
      <c r="D6">
        <v>3.1E-2</v>
      </c>
      <c r="E6" s="37" t="s">
        <v>81</v>
      </c>
      <c r="G6" s="50">
        <v>2000000</v>
      </c>
      <c r="H6" s="51">
        <v>1200000</v>
      </c>
      <c r="I6" s="53" t="s">
        <v>82</v>
      </c>
      <c r="J6" s="50">
        <v>2000000</v>
      </c>
      <c r="K6" s="51">
        <v>1200000</v>
      </c>
      <c r="L6" s="53" t="s">
        <v>82</v>
      </c>
      <c r="M6" s="4"/>
      <c r="N6" s="11">
        <f>(G6/1000)*$D6</f>
        <v>62</v>
      </c>
      <c r="O6" s="7">
        <f>(H6/1000)*$D6</f>
        <v>37.200000000000003</v>
      </c>
      <c r="P6" s="11">
        <f>(J6/1000)*$D6</f>
        <v>62</v>
      </c>
      <c r="Q6" s="12">
        <f>(K6/1000)*$D6</f>
        <v>37.200000000000003</v>
      </c>
    </row>
    <row r="7" spans="2:17" x14ac:dyDescent="0.25">
      <c r="B7" s="33" t="s">
        <v>83</v>
      </c>
      <c r="C7" t="s">
        <v>84</v>
      </c>
      <c r="D7">
        <v>87.5</v>
      </c>
      <c r="E7" s="37" t="s">
        <v>85</v>
      </c>
      <c r="G7" s="33">
        <v>8</v>
      </c>
      <c r="H7">
        <v>0</v>
      </c>
      <c r="I7" s="53" t="s">
        <v>86</v>
      </c>
      <c r="J7" s="33">
        <v>8</v>
      </c>
      <c r="K7">
        <v>0</v>
      </c>
      <c r="L7" s="53" t="s">
        <v>86</v>
      </c>
      <c r="M7" s="4"/>
      <c r="N7" s="11">
        <f>($D7/128)*G7</f>
        <v>5.46875</v>
      </c>
      <c r="O7" s="7">
        <f>($D7/128)*H7</f>
        <v>0</v>
      </c>
      <c r="P7" s="11">
        <f>($D7/128)*J7</f>
        <v>5.46875</v>
      </c>
      <c r="Q7" s="12">
        <f>($D7/128)*K7</f>
        <v>0</v>
      </c>
    </row>
    <row r="8" spans="2:17" x14ac:dyDescent="0.25">
      <c r="B8" s="33" t="s">
        <v>87</v>
      </c>
      <c r="C8" t="s">
        <v>88</v>
      </c>
      <c r="D8">
        <v>301</v>
      </c>
      <c r="E8" s="37" t="s">
        <v>85</v>
      </c>
      <c r="G8" s="34">
        <v>4</v>
      </c>
      <c r="H8" s="35">
        <v>0</v>
      </c>
      <c r="I8" s="54" t="s">
        <v>86</v>
      </c>
      <c r="J8" s="34">
        <v>4</v>
      </c>
      <c r="K8" s="35">
        <v>0</v>
      </c>
      <c r="L8" s="54" t="s">
        <v>86</v>
      </c>
      <c r="M8" s="4"/>
      <c r="N8" s="44">
        <f>($D8/128)*G8</f>
        <v>9.40625</v>
      </c>
      <c r="O8" s="42">
        <f>($D8/128)*H8</f>
        <v>0</v>
      </c>
      <c r="P8" s="44">
        <f>($D8/128)*J8</f>
        <v>9.40625</v>
      </c>
      <c r="Q8" s="45">
        <f>($D8/128)*K8</f>
        <v>0</v>
      </c>
    </row>
    <row r="9" spans="2:17" x14ac:dyDescent="0.25">
      <c r="B9" s="33" t="s">
        <v>89</v>
      </c>
      <c r="D9">
        <v>7</v>
      </c>
      <c r="E9" s="37" t="s">
        <v>90</v>
      </c>
      <c r="H9" s="4"/>
    </row>
    <row r="10" spans="2:17" x14ac:dyDescent="0.25">
      <c r="B10" s="34" t="s">
        <v>91</v>
      </c>
      <c r="C10" s="35"/>
      <c r="D10" s="35">
        <v>7.5</v>
      </c>
      <c r="E10" s="39" t="s">
        <v>90</v>
      </c>
      <c r="H10" s="4"/>
    </row>
    <row r="11" spans="2:17" x14ac:dyDescent="0.25">
      <c r="B11" s="138" t="s">
        <v>92</v>
      </c>
      <c r="C11" s="138"/>
      <c r="D11" s="138"/>
      <c r="E11" s="138"/>
    </row>
    <row r="12" spans="2:17" x14ac:dyDescent="0.25">
      <c r="B12" s="134" t="s">
        <v>93</v>
      </c>
      <c r="C12" s="134"/>
      <c r="D12" s="134"/>
      <c r="E12" s="134"/>
    </row>
    <row r="14" spans="2:17" x14ac:dyDescent="0.25">
      <c r="C14" s="2"/>
    </row>
    <row r="15" spans="2:17" x14ac:dyDescent="0.25">
      <c r="C15" s="2"/>
    </row>
    <row r="22" spans="2:2" x14ac:dyDescent="0.25">
      <c r="B22" s="2"/>
    </row>
    <row r="23" spans="2:2" x14ac:dyDescent="0.25">
      <c r="B23" s="3"/>
    </row>
    <row r="1048576" spans="1:13" x14ac:dyDescent="0.25">
      <c r="A1048576">
        <v>0</v>
      </c>
      <c r="F1048576">
        <v>0</v>
      </c>
      <c r="M1048576">
        <v>0</v>
      </c>
    </row>
  </sheetData>
  <sheetProtection algorithmName="SHA-512" hashValue="oow7IQQ7Vus7ijKOWsKz/iNP7Lj6ZIrY66JT0OH3mAbpJikDdd+NTamQtXUY/UWbpQp9RG5Cb8msRP/wAKUSKA==" saltValue="GedOXj53ZDo4Ob/BOZPD9g==" spinCount="100000" sheet="1" objects="1" scenarios="1"/>
  <protectedRanges>
    <protectedRange sqref="D4:D10" name="Range1"/>
  </protectedRanges>
  <mergeCells count="6">
    <mergeCell ref="B12:E12"/>
    <mergeCell ref="G2:H2"/>
    <mergeCell ref="J2:K2"/>
    <mergeCell ref="N2:O2"/>
    <mergeCell ref="P2:Q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F25E-7BE4-4850-90BF-93461602801F}">
  <dimension ref="B2:I7"/>
  <sheetViews>
    <sheetView workbookViewId="0">
      <selection activeCell="H17" sqref="H17"/>
    </sheetView>
  </sheetViews>
  <sheetFormatPr defaultRowHeight="15.75" x14ac:dyDescent="0.25"/>
  <sheetData>
    <row r="2" spans="2:9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</row>
    <row r="3" spans="2:9" x14ac:dyDescent="0.25">
      <c r="B3" t="s">
        <v>101</v>
      </c>
      <c r="C3">
        <f>AVERAGE(D3:I3)</f>
        <v>608</v>
      </c>
      <c r="D3">
        <v>555</v>
      </c>
      <c r="E3">
        <v>670</v>
      </c>
      <c r="F3">
        <v>638</v>
      </c>
      <c r="G3">
        <v>625</v>
      </c>
      <c r="H3">
        <v>535</v>
      </c>
      <c r="I3">
        <v>625</v>
      </c>
    </row>
    <row r="4" spans="2:9" x14ac:dyDescent="0.25">
      <c r="B4" t="s">
        <v>102</v>
      </c>
      <c r="C4">
        <f>AVERAGE(H4:I4)</f>
        <v>245</v>
      </c>
      <c r="H4">
        <v>270</v>
      </c>
      <c r="I4">
        <v>220</v>
      </c>
    </row>
    <row r="6" spans="2:9" x14ac:dyDescent="0.25">
      <c r="B6" t="s">
        <v>103</v>
      </c>
      <c r="C6">
        <f>AVERAGE(H6:I6)</f>
        <v>87.5</v>
      </c>
      <c r="D6" t="s">
        <v>104</v>
      </c>
      <c r="E6" t="s">
        <v>105</v>
      </c>
      <c r="H6">
        <v>110</v>
      </c>
      <c r="I6">
        <v>65</v>
      </c>
    </row>
    <row r="7" spans="2:9" x14ac:dyDescent="0.25">
      <c r="B7" t="s">
        <v>106</v>
      </c>
      <c r="C7">
        <f>AVERAGE(G7:I7)</f>
        <v>301</v>
      </c>
      <c r="D7" t="s">
        <v>107</v>
      </c>
      <c r="E7" t="s">
        <v>108</v>
      </c>
      <c r="G7">
        <v>302</v>
      </c>
      <c r="I7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B329-7A14-4E4D-8CD1-51399CCFB297}">
  <dimension ref="A1:AN1048576"/>
  <sheetViews>
    <sheetView workbookViewId="0"/>
  </sheetViews>
  <sheetFormatPr defaultRowHeight="15.75" x14ac:dyDescent="0.25"/>
  <cols>
    <col min="1" max="1" width="3.875" bestFit="1" customWidth="1"/>
    <col min="2" max="2" width="8.5" bestFit="1" customWidth="1"/>
    <col min="3" max="3" width="10" bestFit="1" customWidth="1"/>
    <col min="4" max="4" width="8.5" bestFit="1" customWidth="1"/>
    <col min="5" max="5" width="10" bestFit="1" customWidth="1"/>
    <col min="6" max="6" width="1.875" bestFit="1" customWidth="1"/>
    <col min="7" max="7" width="8.5" bestFit="1" customWidth="1"/>
    <col min="8" max="8" width="10" bestFit="1" customWidth="1"/>
    <col min="9" max="9" width="8.5" bestFit="1" customWidth="1"/>
    <col min="10" max="10" width="10" bestFit="1" customWidth="1"/>
    <col min="11" max="11" width="1.875" bestFit="1" customWidth="1"/>
    <col min="12" max="12" width="8.5" bestFit="1" customWidth="1"/>
    <col min="13" max="13" width="10" bestFit="1" customWidth="1"/>
    <col min="14" max="14" width="8.5" bestFit="1" customWidth="1"/>
    <col min="15" max="15" width="10" bestFit="1" customWidth="1"/>
    <col min="16" max="16" width="1.875" bestFit="1" customWidth="1"/>
    <col min="17" max="17" width="8.5" bestFit="1" customWidth="1"/>
    <col min="18" max="18" width="10" bestFit="1" customWidth="1"/>
    <col min="19" max="19" width="8.5" bestFit="1" customWidth="1"/>
    <col min="20" max="20" width="10" bestFit="1" customWidth="1"/>
    <col min="21" max="21" width="1.875" bestFit="1" customWidth="1"/>
    <col min="22" max="22" width="8.5" bestFit="1" customWidth="1"/>
    <col min="23" max="23" width="10" bestFit="1" customWidth="1"/>
    <col min="24" max="24" width="8.5" bestFit="1" customWidth="1"/>
    <col min="25" max="25" width="10" bestFit="1" customWidth="1"/>
    <col min="26" max="26" width="1.875" bestFit="1" customWidth="1"/>
    <col min="27" max="27" width="8.5" bestFit="1" customWidth="1"/>
    <col min="28" max="28" width="10" bestFit="1" customWidth="1"/>
    <col min="29" max="29" width="8.5" bestFit="1" customWidth="1"/>
    <col min="30" max="30" width="10" bestFit="1" customWidth="1"/>
  </cols>
  <sheetData>
    <row r="1" spans="1:40" ht="16.5" thickBot="1" x14ac:dyDescent="0.3"/>
    <row r="2" spans="1:40" ht="18.75" x14ac:dyDescent="0.25">
      <c r="B2" s="131" t="s">
        <v>2</v>
      </c>
      <c r="C2" s="132"/>
      <c r="D2" s="132"/>
      <c r="E2" s="133"/>
      <c r="G2" s="131" t="s">
        <v>109</v>
      </c>
      <c r="H2" s="132"/>
      <c r="I2" s="132"/>
      <c r="J2" s="133"/>
      <c r="L2" s="131" t="s">
        <v>110</v>
      </c>
      <c r="M2" s="132"/>
      <c r="N2" s="132"/>
      <c r="O2" s="133"/>
      <c r="Q2" s="131" t="s">
        <v>111</v>
      </c>
      <c r="R2" s="132"/>
      <c r="S2" s="132"/>
      <c r="T2" s="133"/>
      <c r="V2" s="131" t="s">
        <v>112</v>
      </c>
      <c r="W2" s="132"/>
      <c r="X2" s="132"/>
      <c r="Y2" s="133"/>
      <c r="AA2" s="131" t="s">
        <v>113</v>
      </c>
      <c r="AB2" s="132"/>
      <c r="AC2" s="132"/>
      <c r="AD2" s="133"/>
    </row>
    <row r="3" spans="1:40" x14ac:dyDescent="0.25">
      <c r="A3" t="s">
        <v>114</v>
      </c>
      <c r="B3" s="73" t="s">
        <v>8</v>
      </c>
      <c r="C3" s="35" t="s">
        <v>9</v>
      </c>
      <c r="D3" s="35" t="s">
        <v>10</v>
      </c>
      <c r="E3" s="74" t="s">
        <v>11</v>
      </c>
      <c r="G3" s="75" t="s">
        <v>8</v>
      </c>
      <c r="H3" s="76" t="s">
        <v>9</v>
      </c>
      <c r="I3" s="76" t="s">
        <v>10</v>
      </c>
      <c r="J3" s="77" t="s">
        <v>11</v>
      </c>
      <c r="L3" s="75" t="s">
        <v>8</v>
      </c>
      <c r="M3" s="76" t="s">
        <v>9</v>
      </c>
      <c r="N3" s="76" t="s">
        <v>10</v>
      </c>
      <c r="O3" s="77" t="s">
        <v>11</v>
      </c>
      <c r="Q3" s="75" t="s">
        <v>8</v>
      </c>
      <c r="R3" s="76" t="s">
        <v>9</v>
      </c>
      <c r="S3" s="76" t="s">
        <v>10</v>
      </c>
      <c r="T3" s="77" t="s">
        <v>11</v>
      </c>
      <c r="V3" s="75" t="s">
        <v>8</v>
      </c>
      <c r="W3" s="76" t="s">
        <v>9</v>
      </c>
      <c r="X3" s="76" t="s">
        <v>10</v>
      </c>
      <c r="Y3" s="77" t="s">
        <v>11</v>
      </c>
      <c r="AA3" s="75" t="s">
        <v>8</v>
      </c>
      <c r="AB3" s="76" t="s">
        <v>9</v>
      </c>
      <c r="AC3" s="76" t="s">
        <v>10</v>
      </c>
      <c r="AD3" s="77" t="s">
        <v>11</v>
      </c>
    </row>
    <row r="4" spans="1:40" x14ac:dyDescent="0.25">
      <c r="A4">
        <v>1.1000000000000001</v>
      </c>
      <c r="B4" s="61">
        <v>11</v>
      </c>
      <c r="C4">
        <v>3</v>
      </c>
      <c r="D4">
        <v>9</v>
      </c>
      <c r="E4" s="62">
        <v>2</v>
      </c>
      <c r="G4" s="78">
        <v>53.519323790000001</v>
      </c>
      <c r="H4" s="21">
        <v>78.650544960000005</v>
      </c>
      <c r="I4" s="21">
        <v>91.011932700000003</v>
      </c>
      <c r="J4" s="79">
        <v>109.78743470000001</v>
      </c>
      <c r="L4" s="78">
        <v>8.32</v>
      </c>
      <c r="M4" s="21">
        <v>11.1</v>
      </c>
      <c r="N4" s="21">
        <v>11.1</v>
      </c>
      <c r="O4" s="79">
        <v>10.4</v>
      </c>
      <c r="Q4" s="61">
        <v>49.8</v>
      </c>
      <c r="R4">
        <v>59</v>
      </c>
      <c r="S4">
        <v>55.3</v>
      </c>
      <c r="T4" s="62">
        <v>57.3</v>
      </c>
      <c r="V4" s="61">
        <v>1.9</v>
      </c>
      <c r="W4">
        <v>0.12</v>
      </c>
      <c r="X4">
        <v>0.81</v>
      </c>
      <c r="Y4" s="62">
        <v>0.04</v>
      </c>
      <c r="AA4" s="78">
        <v>5.0321481377651915</v>
      </c>
      <c r="AB4" s="21">
        <v>2.227973984659398</v>
      </c>
      <c r="AC4" s="21">
        <v>2.9962408759212589</v>
      </c>
      <c r="AD4" s="79">
        <v>3.1210842457513119</v>
      </c>
      <c r="AK4" s="21"/>
      <c r="AL4" s="21"/>
      <c r="AM4" s="21"/>
      <c r="AN4" s="21"/>
    </row>
    <row r="5" spans="1:40" x14ac:dyDescent="0.25">
      <c r="A5">
        <v>1.2</v>
      </c>
      <c r="B5" s="61">
        <v>9</v>
      </c>
      <c r="C5">
        <v>11</v>
      </c>
      <c r="D5">
        <v>8</v>
      </c>
      <c r="E5" s="62">
        <v>10</v>
      </c>
      <c r="G5" s="78">
        <v>62.662731209999997</v>
      </c>
      <c r="H5" s="21">
        <v>74.087150899999997</v>
      </c>
      <c r="I5" s="21">
        <v>96.935737230000001</v>
      </c>
      <c r="J5" s="79">
        <v>103.2645241</v>
      </c>
      <c r="L5" s="78">
        <v>7.76</v>
      </c>
      <c r="M5" s="21">
        <v>9.6199999999999992</v>
      </c>
      <c r="N5" s="21">
        <v>10.1</v>
      </c>
      <c r="O5" s="79">
        <v>10.7</v>
      </c>
      <c r="Q5" s="61">
        <v>50.7</v>
      </c>
      <c r="R5">
        <v>57.9</v>
      </c>
      <c r="S5">
        <v>54.3</v>
      </c>
      <c r="T5" s="62">
        <v>57.8</v>
      </c>
      <c r="V5" s="61">
        <v>1.2</v>
      </c>
      <c r="W5">
        <v>0.19</v>
      </c>
      <c r="X5">
        <v>1.2</v>
      </c>
      <c r="Y5" s="62">
        <v>0.68</v>
      </c>
      <c r="AA5" s="78">
        <v>4.5423779945857552</v>
      </c>
      <c r="AB5" s="21">
        <v>2.4968673966010497</v>
      </c>
      <c r="AC5" s="21">
        <v>3.399580993833736</v>
      </c>
      <c r="AD5" s="79">
        <v>3.9373678177170395</v>
      </c>
      <c r="AK5" s="21"/>
      <c r="AL5" s="21"/>
      <c r="AM5" s="21"/>
      <c r="AN5" s="21"/>
    </row>
    <row r="6" spans="1:40" x14ac:dyDescent="0.25">
      <c r="A6">
        <v>1.3</v>
      </c>
      <c r="B6" s="61">
        <v>8</v>
      </c>
      <c r="C6">
        <v>1</v>
      </c>
      <c r="D6">
        <v>10</v>
      </c>
      <c r="E6" s="62">
        <v>5</v>
      </c>
      <c r="G6" s="78">
        <v>55.163732299999999</v>
      </c>
      <c r="H6" s="21">
        <v>79.775632009999995</v>
      </c>
      <c r="I6" s="21">
        <v>105.01037789999999</v>
      </c>
      <c r="J6" s="79">
        <v>111.79528259999999</v>
      </c>
      <c r="L6" s="78">
        <v>7.26</v>
      </c>
      <c r="M6" s="21">
        <v>9.23</v>
      </c>
      <c r="N6" s="21">
        <v>10.3</v>
      </c>
      <c r="O6" s="79">
        <v>11.4</v>
      </c>
      <c r="Q6" s="61">
        <v>48.6</v>
      </c>
      <c r="R6">
        <v>58.6</v>
      </c>
      <c r="S6">
        <v>55.3</v>
      </c>
      <c r="T6" s="62">
        <v>58.3</v>
      </c>
      <c r="V6" s="61">
        <v>1.6</v>
      </c>
      <c r="W6">
        <v>0.11</v>
      </c>
      <c r="X6">
        <v>0.5</v>
      </c>
      <c r="Y6" s="62">
        <v>0.01</v>
      </c>
      <c r="AA6" s="78">
        <v>4.37912128019261</v>
      </c>
      <c r="AB6" s="21">
        <v>2.4104373713340901</v>
      </c>
      <c r="AC6" s="21">
        <v>2.8617941699504339</v>
      </c>
      <c r="AD6" s="79">
        <v>3.6492677334938417</v>
      </c>
      <c r="AK6" s="21"/>
      <c r="AL6" s="21"/>
      <c r="AM6" s="21"/>
      <c r="AN6" s="21"/>
    </row>
    <row r="7" spans="1:40" x14ac:dyDescent="0.25">
      <c r="A7">
        <v>1.4</v>
      </c>
      <c r="B7" s="61">
        <v>12</v>
      </c>
      <c r="C7">
        <v>9</v>
      </c>
      <c r="D7">
        <v>2</v>
      </c>
      <c r="E7" s="62">
        <v>1</v>
      </c>
      <c r="G7" s="78">
        <v>60.995730539999997</v>
      </c>
      <c r="H7" s="21">
        <v>77.73244794</v>
      </c>
      <c r="I7" s="21">
        <v>114.2635231</v>
      </c>
      <c r="J7" s="79">
        <v>110.6716662</v>
      </c>
      <c r="L7" s="78">
        <v>8.6199999999999992</v>
      </c>
      <c r="M7" s="21">
        <v>9.32</v>
      </c>
      <c r="N7" s="21">
        <v>10.6</v>
      </c>
      <c r="O7" s="79">
        <v>10.8</v>
      </c>
      <c r="Q7" s="61">
        <v>52.3</v>
      </c>
      <c r="R7">
        <v>57.2</v>
      </c>
      <c r="S7">
        <v>56.7</v>
      </c>
      <c r="T7" s="62">
        <v>57.7</v>
      </c>
      <c r="V7" s="61">
        <v>1.1000000000000001</v>
      </c>
      <c r="W7">
        <v>0.2</v>
      </c>
      <c r="X7">
        <v>0.16</v>
      </c>
      <c r="Y7" s="62">
        <v>0.23</v>
      </c>
      <c r="AA7" s="78">
        <v>3.4572010106783759</v>
      </c>
      <c r="AB7" s="21">
        <v>3.2267209432998181</v>
      </c>
      <c r="AC7" s="21">
        <v>3.9757811622801329</v>
      </c>
      <c r="AD7" s="79">
        <v>3.7933177756054408</v>
      </c>
      <c r="AK7" s="21"/>
      <c r="AL7" s="21"/>
      <c r="AM7" s="21"/>
      <c r="AN7" s="21"/>
    </row>
    <row r="8" spans="1:40" x14ac:dyDescent="0.25">
      <c r="A8">
        <v>1.5</v>
      </c>
      <c r="B8" s="61">
        <v>3</v>
      </c>
      <c r="C8">
        <v>6</v>
      </c>
      <c r="D8">
        <v>5</v>
      </c>
      <c r="E8" s="62">
        <v>14</v>
      </c>
      <c r="G8" s="78">
        <v>69.333024690000002</v>
      </c>
      <c r="H8" s="21">
        <v>83.919806080000001</v>
      </c>
      <c r="I8" s="21">
        <v>112.9934176</v>
      </c>
      <c r="J8" s="79">
        <v>98.731621009999998</v>
      </c>
      <c r="L8" s="78">
        <v>7.61</v>
      </c>
      <c r="M8" s="21">
        <v>9</v>
      </c>
      <c r="N8" s="21">
        <v>9.81</v>
      </c>
      <c r="O8" s="79">
        <v>11</v>
      </c>
      <c r="Q8" s="61">
        <v>50.6</v>
      </c>
      <c r="R8">
        <v>58.5</v>
      </c>
      <c r="S8">
        <v>57</v>
      </c>
      <c r="T8" s="62">
        <v>58.2</v>
      </c>
      <c r="V8" s="61">
        <v>0.23</v>
      </c>
      <c r="W8">
        <v>0.28000000000000003</v>
      </c>
      <c r="X8">
        <v>0.02</v>
      </c>
      <c r="Y8" s="62">
        <v>0.2</v>
      </c>
      <c r="AA8" s="78">
        <v>3.6684744057753882</v>
      </c>
      <c r="AB8" s="21">
        <v>2.9482241952173931</v>
      </c>
      <c r="AC8" s="21">
        <v>5.1473881714544714</v>
      </c>
      <c r="AD8" s="79">
        <v>3.5532343720861088</v>
      </c>
      <c r="AK8" s="21"/>
      <c r="AL8" s="21"/>
      <c r="AM8" s="21"/>
      <c r="AN8" s="21"/>
    </row>
    <row r="9" spans="1:40" x14ac:dyDescent="0.25">
      <c r="A9">
        <v>1.6</v>
      </c>
      <c r="B9" s="61">
        <v>13</v>
      </c>
      <c r="C9">
        <v>13</v>
      </c>
      <c r="D9">
        <v>4</v>
      </c>
      <c r="E9" s="62">
        <v>12</v>
      </c>
      <c r="G9" s="78">
        <v>71.812236929999997</v>
      </c>
      <c r="H9" s="21">
        <v>78.936117390000007</v>
      </c>
      <c r="I9" s="21">
        <v>108.8124949</v>
      </c>
      <c r="J9" s="79">
        <v>98.267853560000006</v>
      </c>
      <c r="L9" s="78">
        <v>9</v>
      </c>
      <c r="M9" s="21">
        <v>10.1</v>
      </c>
      <c r="N9" s="21">
        <v>10.9</v>
      </c>
      <c r="O9" s="79">
        <v>10.7</v>
      </c>
      <c r="Q9" s="61">
        <v>55.5</v>
      </c>
      <c r="R9">
        <v>58.6</v>
      </c>
      <c r="S9">
        <v>57.2</v>
      </c>
      <c r="T9" s="62">
        <v>56.8</v>
      </c>
      <c r="V9" s="61">
        <v>0.12</v>
      </c>
      <c r="W9">
        <v>0.22</v>
      </c>
      <c r="X9">
        <v>0.18</v>
      </c>
      <c r="Y9" s="62">
        <v>0.26</v>
      </c>
      <c r="AA9" s="78">
        <v>5.3778682388330301</v>
      </c>
      <c r="AB9" s="21">
        <v>3.5244243636637895</v>
      </c>
      <c r="AC9" s="21">
        <v>4.139037876673278</v>
      </c>
      <c r="AD9" s="79">
        <v>3.1691009264551782</v>
      </c>
      <c r="AK9" s="21"/>
      <c r="AL9" s="21"/>
      <c r="AM9" s="21"/>
      <c r="AN9" s="21"/>
    </row>
    <row r="10" spans="1:40" x14ac:dyDescent="0.25">
      <c r="A10">
        <v>1.7</v>
      </c>
      <c r="B10" s="61">
        <v>4</v>
      </c>
      <c r="C10">
        <v>14</v>
      </c>
      <c r="D10">
        <v>13</v>
      </c>
      <c r="E10" s="62">
        <v>11</v>
      </c>
      <c r="G10" s="78">
        <v>72.942160520000002</v>
      </c>
      <c r="H10" s="21">
        <v>82.227664489999995</v>
      </c>
      <c r="I10" s="21">
        <v>111.085613</v>
      </c>
      <c r="J10" s="79">
        <v>97.506801370000005</v>
      </c>
      <c r="L10" s="78">
        <v>8.1199999999999992</v>
      </c>
      <c r="M10" s="21">
        <v>9.94</v>
      </c>
      <c r="N10" s="21">
        <v>10.6</v>
      </c>
      <c r="O10" s="79">
        <v>10.8</v>
      </c>
      <c r="Q10" s="61">
        <v>53.3</v>
      </c>
      <c r="R10">
        <v>58.3</v>
      </c>
      <c r="S10">
        <v>57.3</v>
      </c>
      <c r="T10" s="62">
        <v>56.8</v>
      </c>
      <c r="V10" s="61">
        <v>0.12</v>
      </c>
      <c r="W10">
        <v>0.12</v>
      </c>
      <c r="X10">
        <v>0.54</v>
      </c>
      <c r="Y10" s="62">
        <v>0.15</v>
      </c>
      <c r="AA10" s="78">
        <v>4.3311045994887438</v>
      </c>
      <c r="AB10" s="21">
        <v>3.4860110191006957</v>
      </c>
      <c r="AC10" s="21">
        <v>4.0045911707024526</v>
      </c>
      <c r="AD10" s="79">
        <v>3.841334456309307</v>
      </c>
      <c r="AK10" s="21"/>
      <c r="AL10" s="21"/>
      <c r="AM10" s="21"/>
      <c r="AN10" s="21"/>
    </row>
    <row r="11" spans="1:40" x14ac:dyDescent="0.25">
      <c r="A11">
        <v>2.1</v>
      </c>
      <c r="B11" s="61">
        <v>1</v>
      </c>
      <c r="C11">
        <v>10</v>
      </c>
      <c r="D11">
        <v>1</v>
      </c>
      <c r="E11" s="62">
        <v>13</v>
      </c>
      <c r="G11" s="78">
        <v>79.358774139999994</v>
      </c>
      <c r="H11" s="21">
        <v>94.168923820000003</v>
      </c>
      <c r="I11" s="21">
        <v>107.6602951</v>
      </c>
      <c r="J11" s="79">
        <v>96.928125989999998</v>
      </c>
      <c r="L11" s="78">
        <v>9.33</v>
      </c>
      <c r="M11" s="21">
        <v>10</v>
      </c>
      <c r="N11" s="21">
        <v>11.5</v>
      </c>
      <c r="O11" s="79">
        <v>10.8</v>
      </c>
      <c r="Q11" s="61">
        <v>54.6</v>
      </c>
      <c r="R11">
        <v>56.9</v>
      </c>
      <c r="S11">
        <v>57</v>
      </c>
      <c r="T11" s="62">
        <v>57.8</v>
      </c>
      <c r="V11" s="61">
        <v>0.26</v>
      </c>
      <c r="W11">
        <v>0.21</v>
      </c>
      <c r="X11">
        <v>0.1</v>
      </c>
      <c r="Y11" s="62">
        <v>7.0000000000000007E-2</v>
      </c>
      <c r="AA11" s="78">
        <v>3.5532343720861088</v>
      </c>
      <c r="AB11" s="21">
        <v>3.0442575566251251</v>
      </c>
      <c r="AC11" s="21">
        <v>5.2050081882991108</v>
      </c>
      <c r="AD11" s="79">
        <v>3.7453010949015737</v>
      </c>
      <c r="AK11" s="21"/>
      <c r="AL11" s="21"/>
      <c r="AM11" s="21"/>
      <c r="AN11" s="21"/>
    </row>
    <row r="12" spans="1:40" x14ac:dyDescent="0.25">
      <c r="A12">
        <v>2.2000000000000002</v>
      </c>
      <c r="B12" s="61">
        <v>5</v>
      </c>
      <c r="C12">
        <v>8</v>
      </c>
      <c r="D12">
        <v>3</v>
      </c>
      <c r="E12" s="62">
        <v>8</v>
      </c>
      <c r="G12" s="78">
        <v>90.045620529999994</v>
      </c>
      <c r="H12" s="21">
        <v>99.420690719999996</v>
      </c>
      <c r="I12" s="21">
        <v>113.6689387</v>
      </c>
      <c r="J12" s="79">
        <v>95.660895030000006</v>
      </c>
      <c r="L12" s="78">
        <v>8.8800000000000008</v>
      </c>
      <c r="M12" s="21">
        <v>10.199999999999999</v>
      </c>
      <c r="N12" s="21">
        <v>10.9</v>
      </c>
      <c r="O12" s="79">
        <v>10.7</v>
      </c>
      <c r="Q12" s="61">
        <v>54.1</v>
      </c>
      <c r="R12">
        <v>57.3</v>
      </c>
      <c r="S12">
        <v>57.2</v>
      </c>
      <c r="T12" s="62">
        <v>57.4</v>
      </c>
      <c r="V12" s="61">
        <v>0.22</v>
      </c>
      <c r="W12">
        <v>0.3</v>
      </c>
      <c r="X12">
        <v>0.1</v>
      </c>
      <c r="Y12" s="62">
        <v>0.03</v>
      </c>
      <c r="AA12" s="78">
        <v>3.2459276155813641</v>
      </c>
      <c r="AB12" s="21">
        <v>3.5436310359453351</v>
      </c>
      <c r="AC12" s="21">
        <v>4.5135679861634355</v>
      </c>
      <c r="AD12" s="79">
        <v>3.1691009264551782</v>
      </c>
      <c r="AK12" s="21"/>
      <c r="AL12" s="21"/>
      <c r="AM12" s="21"/>
      <c r="AN12" s="21"/>
    </row>
    <row r="13" spans="1:40" x14ac:dyDescent="0.25">
      <c r="A13">
        <v>2.2999999999999998</v>
      </c>
      <c r="B13" s="61">
        <v>2</v>
      </c>
      <c r="C13">
        <v>7</v>
      </c>
      <c r="D13">
        <v>11</v>
      </c>
      <c r="E13" s="62">
        <v>4</v>
      </c>
      <c r="G13" s="78">
        <v>77.256124099999994</v>
      </c>
      <c r="H13" s="21">
        <v>98.004724659999994</v>
      </c>
      <c r="I13" s="21">
        <v>103.7157527</v>
      </c>
      <c r="J13" s="79">
        <v>100.0511566</v>
      </c>
      <c r="L13" s="78">
        <v>9.36</v>
      </c>
      <c r="M13" s="21">
        <v>9.92</v>
      </c>
      <c r="N13" s="21">
        <v>10.5</v>
      </c>
      <c r="O13" s="79">
        <v>10.4</v>
      </c>
      <c r="Q13" s="61">
        <v>54.5</v>
      </c>
      <c r="R13">
        <v>57</v>
      </c>
      <c r="S13">
        <v>55.6</v>
      </c>
      <c r="T13" s="62">
        <v>57.5</v>
      </c>
      <c r="V13" s="61">
        <v>0.2</v>
      </c>
      <c r="W13">
        <v>0.16</v>
      </c>
      <c r="X13">
        <v>0.77</v>
      </c>
      <c r="Y13" s="62">
        <v>0.03</v>
      </c>
      <c r="AA13" s="78">
        <v>3.5340276998045619</v>
      </c>
      <c r="AB13" s="21">
        <v>2.4008340351933164</v>
      </c>
      <c r="AC13" s="21">
        <v>5.4739016002407626</v>
      </c>
      <c r="AD13" s="79">
        <v>3.1691009264551782</v>
      </c>
      <c r="AK13" s="21"/>
      <c r="AL13" s="21"/>
      <c r="AM13" s="21"/>
      <c r="AN13" s="21"/>
    </row>
    <row r="14" spans="1:40" x14ac:dyDescent="0.25">
      <c r="A14">
        <v>2.4</v>
      </c>
      <c r="B14" s="61">
        <v>14</v>
      </c>
      <c r="C14">
        <v>5</v>
      </c>
      <c r="D14">
        <v>14</v>
      </c>
      <c r="E14" s="62">
        <v>3</v>
      </c>
      <c r="G14" s="78">
        <v>81.354166750000005</v>
      </c>
      <c r="H14" s="21">
        <v>99.291458359999993</v>
      </c>
      <c r="I14" s="21">
        <v>102.963829</v>
      </c>
      <c r="J14" s="79">
        <v>106.2592665</v>
      </c>
      <c r="L14" s="78">
        <v>9.58</v>
      </c>
      <c r="M14" s="21">
        <v>9.91</v>
      </c>
      <c r="N14" s="21">
        <v>9.42</v>
      </c>
      <c r="O14" s="79">
        <v>10.8</v>
      </c>
      <c r="Q14" s="61">
        <v>54.8</v>
      </c>
      <c r="R14">
        <v>57.5</v>
      </c>
      <c r="S14">
        <v>55</v>
      </c>
      <c r="T14" s="62">
        <v>57.7</v>
      </c>
      <c r="V14" s="61">
        <v>0.75</v>
      </c>
      <c r="W14">
        <v>0.17</v>
      </c>
      <c r="X14">
        <v>0.76</v>
      </c>
      <c r="Y14" s="62">
        <v>0.09</v>
      </c>
      <c r="AA14" s="78">
        <v>4.1966578935179175</v>
      </c>
      <c r="AB14" s="21">
        <v>3.5340276998045619</v>
      </c>
      <c r="AC14" s="21">
        <v>3.7933177756054408</v>
      </c>
      <c r="AD14" s="79">
        <v>4.8016680703866328</v>
      </c>
      <c r="AK14" s="21"/>
      <c r="AL14" s="21"/>
      <c r="AM14" s="21"/>
      <c r="AN14" s="21"/>
    </row>
    <row r="15" spans="1:40" x14ac:dyDescent="0.25">
      <c r="A15">
        <v>2.5</v>
      </c>
      <c r="B15" s="61">
        <v>7</v>
      </c>
      <c r="C15">
        <v>4</v>
      </c>
      <c r="D15">
        <v>12</v>
      </c>
      <c r="E15" s="62">
        <v>9</v>
      </c>
      <c r="G15" s="78">
        <v>59.351290429999999</v>
      </c>
      <c r="H15" s="21">
        <v>92.376581970000004</v>
      </c>
      <c r="I15" s="21">
        <v>96.404189700000003</v>
      </c>
      <c r="J15" s="79">
        <v>98.667882379999995</v>
      </c>
      <c r="L15" s="78">
        <v>7.47</v>
      </c>
      <c r="M15" s="21">
        <v>9.92</v>
      </c>
      <c r="N15" s="21">
        <v>9.8000000000000007</v>
      </c>
      <c r="O15" s="79">
        <v>10.6</v>
      </c>
      <c r="Q15" s="61">
        <v>48.9</v>
      </c>
      <c r="R15">
        <v>57.3</v>
      </c>
      <c r="S15">
        <v>54.7</v>
      </c>
      <c r="T15" s="62">
        <v>57</v>
      </c>
      <c r="V15" s="61">
        <v>0.25</v>
      </c>
      <c r="W15">
        <v>0.09</v>
      </c>
      <c r="X15">
        <v>1.4</v>
      </c>
      <c r="Y15" s="62">
        <v>0.62</v>
      </c>
      <c r="AA15" s="78">
        <v>4.6096013475711679</v>
      </c>
      <c r="AB15" s="21">
        <v>2.8137774892465672</v>
      </c>
      <c r="AC15" s="21">
        <v>3.5340276998045619</v>
      </c>
      <c r="AD15" s="79">
        <v>4.5615846668673017</v>
      </c>
      <c r="AK15" s="21"/>
      <c r="AL15" s="21"/>
      <c r="AM15" s="21"/>
      <c r="AN15" s="21"/>
    </row>
    <row r="16" spans="1:40" x14ac:dyDescent="0.25">
      <c r="A16">
        <v>2.6</v>
      </c>
      <c r="B16" s="61">
        <v>6</v>
      </c>
      <c r="C16">
        <v>12</v>
      </c>
      <c r="D16">
        <v>6</v>
      </c>
      <c r="E16" s="62">
        <v>7</v>
      </c>
      <c r="G16" s="78">
        <v>77.500482719999994</v>
      </c>
      <c r="H16" s="21">
        <v>97.974984469999995</v>
      </c>
      <c r="I16" s="21">
        <v>105.7189499</v>
      </c>
      <c r="J16" s="79">
        <v>107.729715</v>
      </c>
      <c r="L16" s="78">
        <v>8.65</v>
      </c>
      <c r="M16" s="21">
        <v>9.74</v>
      </c>
      <c r="N16" s="21">
        <v>10.3</v>
      </c>
      <c r="O16" s="79">
        <v>10.9</v>
      </c>
      <c r="Q16" s="61">
        <v>53.9</v>
      </c>
      <c r="R16">
        <v>56.7</v>
      </c>
      <c r="S16">
        <v>56.4</v>
      </c>
      <c r="T16" s="62">
        <v>57.3</v>
      </c>
      <c r="V16" s="61">
        <v>0.41</v>
      </c>
      <c r="W16">
        <v>0.16</v>
      </c>
      <c r="X16">
        <v>1.1000000000000001</v>
      </c>
      <c r="Y16" s="62">
        <v>0.06</v>
      </c>
      <c r="AA16" s="78">
        <v>4.4847579777411166</v>
      </c>
      <c r="AB16" s="21">
        <v>2.8329841615281137</v>
      </c>
      <c r="AC16" s="21">
        <v>4.494361313881889</v>
      </c>
      <c r="AD16" s="79">
        <v>3.9853844984209057</v>
      </c>
      <c r="AK16" s="21"/>
      <c r="AL16" s="21"/>
      <c r="AM16" s="21"/>
      <c r="AN16" s="21"/>
    </row>
    <row r="17" spans="1:40" x14ac:dyDescent="0.25">
      <c r="A17">
        <v>2.7</v>
      </c>
      <c r="B17" s="61">
        <v>10</v>
      </c>
      <c r="C17">
        <v>2</v>
      </c>
      <c r="D17">
        <v>7</v>
      </c>
      <c r="E17" s="62">
        <v>6</v>
      </c>
      <c r="G17" s="78">
        <v>84.036171210000006</v>
      </c>
      <c r="H17" s="21">
        <v>100.9916723</v>
      </c>
      <c r="I17" s="21">
        <v>112.2210661</v>
      </c>
      <c r="J17" s="79">
        <v>103.65522730000001</v>
      </c>
      <c r="L17" s="78">
        <v>8.2899999999999991</v>
      </c>
      <c r="M17" s="21">
        <v>10.199999999999999</v>
      </c>
      <c r="N17" s="21">
        <v>10.199999999999999</v>
      </c>
      <c r="O17" s="79">
        <v>10.8</v>
      </c>
      <c r="Q17" s="61">
        <v>53.5</v>
      </c>
      <c r="R17">
        <v>58</v>
      </c>
      <c r="S17">
        <v>57.3</v>
      </c>
      <c r="T17" s="62">
        <v>57.7</v>
      </c>
      <c r="V17" s="61">
        <v>0.57999999999999996</v>
      </c>
      <c r="W17">
        <v>0.18</v>
      </c>
      <c r="X17">
        <v>7.0000000000000007E-2</v>
      </c>
      <c r="Y17" s="62">
        <v>0.25</v>
      </c>
      <c r="AA17" s="78">
        <v>3.3515643131298702</v>
      </c>
      <c r="AB17" s="21">
        <v>3.8317311201685329</v>
      </c>
      <c r="AC17" s="21">
        <v>4.417534624755703</v>
      </c>
      <c r="AD17" s="79">
        <v>4.6096013475711679</v>
      </c>
      <c r="AK17" s="21"/>
      <c r="AL17" s="21"/>
      <c r="AM17" s="21"/>
      <c r="AN17" s="21"/>
    </row>
    <row r="18" spans="1:40" x14ac:dyDescent="0.25">
      <c r="A18">
        <v>3.1</v>
      </c>
      <c r="B18" s="61">
        <v>10</v>
      </c>
      <c r="C18">
        <v>13</v>
      </c>
      <c r="D18">
        <v>14</v>
      </c>
      <c r="E18" s="62">
        <v>9</v>
      </c>
      <c r="G18" s="78">
        <v>72.323720100000003</v>
      </c>
      <c r="H18" s="21">
        <v>94.258894130000002</v>
      </c>
      <c r="I18" s="21">
        <v>100.19730149999999</v>
      </c>
      <c r="J18" s="79">
        <v>100.43212870000001</v>
      </c>
      <c r="L18" s="78">
        <v>9.35</v>
      </c>
      <c r="M18" s="21">
        <v>10.199999999999999</v>
      </c>
      <c r="N18" s="21">
        <v>10.8</v>
      </c>
      <c r="O18" s="79">
        <v>10.9</v>
      </c>
      <c r="Q18" s="61">
        <v>54.8</v>
      </c>
      <c r="R18">
        <v>57.3</v>
      </c>
      <c r="S18">
        <v>55.6</v>
      </c>
      <c r="T18" s="62">
        <v>57.4</v>
      </c>
      <c r="V18" s="61">
        <v>1</v>
      </c>
      <c r="W18">
        <v>0.12</v>
      </c>
      <c r="X18">
        <v>0.7</v>
      </c>
      <c r="Y18" s="62">
        <v>0.04</v>
      </c>
      <c r="AA18" s="78">
        <v>3.399580993833736</v>
      </c>
      <c r="AB18" s="21">
        <v>2.7081407916980615</v>
      </c>
      <c r="AC18" s="21">
        <v>4.6288080198527153</v>
      </c>
      <c r="AD18" s="79">
        <v>3.025050884343579</v>
      </c>
      <c r="AK18" s="21"/>
      <c r="AL18" s="21"/>
      <c r="AM18" s="21"/>
      <c r="AN18" s="21"/>
    </row>
    <row r="19" spans="1:40" x14ac:dyDescent="0.25">
      <c r="A19">
        <v>3.2</v>
      </c>
      <c r="B19" s="61">
        <v>14</v>
      </c>
      <c r="C19">
        <v>12</v>
      </c>
      <c r="D19">
        <v>7</v>
      </c>
      <c r="E19" s="62">
        <v>3</v>
      </c>
      <c r="G19" s="78">
        <v>80.991625900000003</v>
      </c>
      <c r="H19" s="21">
        <v>94.369657579999995</v>
      </c>
      <c r="I19" s="21">
        <v>120.5542131</v>
      </c>
      <c r="J19" s="79">
        <v>106.5232223</v>
      </c>
      <c r="L19" s="78">
        <v>8.2100000000000009</v>
      </c>
      <c r="M19" s="21">
        <v>9.23</v>
      </c>
      <c r="N19" s="21">
        <v>9.75</v>
      </c>
      <c r="O19" s="79">
        <v>10.7</v>
      </c>
      <c r="Q19" s="61">
        <v>54.5</v>
      </c>
      <c r="R19">
        <v>57.2</v>
      </c>
      <c r="S19">
        <v>56.2</v>
      </c>
      <c r="T19" s="62">
        <v>58</v>
      </c>
      <c r="V19" s="61">
        <v>0.89</v>
      </c>
      <c r="W19">
        <v>0.22</v>
      </c>
      <c r="X19">
        <v>0.08</v>
      </c>
      <c r="Y19" s="62">
        <v>0.01</v>
      </c>
      <c r="AA19" s="78">
        <v>2.9290175229358466</v>
      </c>
      <c r="AB19" s="21">
        <v>3.3803743215521904</v>
      </c>
      <c r="AC19" s="21">
        <v>4.0910211959694118</v>
      </c>
      <c r="AD19" s="79">
        <v>3.7453010949015737</v>
      </c>
      <c r="AK19" s="21"/>
      <c r="AL19" s="21"/>
      <c r="AM19" s="21"/>
      <c r="AN19" s="21"/>
    </row>
    <row r="20" spans="1:40" x14ac:dyDescent="0.25">
      <c r="A20">
        <v>3.3</v>
      </c>
      <c r="B20" s="61">
        <v>13</v>
      </c>
      <c r="C20">
        <v>3</v>
      </c>
      <c r="D20">
        <v>2</v>
      </c>
      <c r="E20" s="62">
        <v>6</v>
      </c>
      <c r="G20" s="78">
        <v>79.986693790000004</v>
      </c>
      <c r="H20" s="21">
        <v>100.16961019999999</v>
      </c>
      <c r="I20" s="21">
        <v>117.6229604</v>
      </c>
      <c r="J20" s="79">
        <v>108.4795764</v>
      </c>
      <c r="L20" s="78">
        <v>9.43</v>
      </c>
      <c r="M20" s="21">
        <v>10.4</v>
      </c>
      <c r="N20" s="21">
        <v>10.3</v>
      </c>
      <c r="O20" s="79">
        <v>10.4</v>
      </c>
      <c r="Q20" s="61">
        <v>56.4</v>
      </c>
      <c r="R20">
        <v>57.4</v>
      </c>
      <c r="S20">
        <v>56.6</v>
      </c>
      <c r="T20" s="62">
        <v>57.5</v>
      </c>
      <c r="V20" s="61">
        <v>0.24</v>
      </c>
      <c r="W20">
        <v>0.1</v>
      </c>
      <c r="X20">
        <v>0.1</v>
      </c>
      <c r="Y20" s="62">
        <v>0.11</v>
      </c>
      <c r="AA20" s="78">
        <v>2.2471806569409445</v>
      </c>
      <c r="AB20" s="21">
        <v>2.7945708169650212</v>
      </c>
      <c r="AC20" s="21">
        <v>4.9937347932020995</v>
      </c>
      <c r="AD20" s="79">
        <v>3.841334456309307</v>
      </c>
      <c r="AK20" s="21"/>
      <c r="AL20" s="21"/>
      <c r="AM20" s="21"/>
      <c r="AN20" s="21"/>
    </row>
    <row r="21" spans="1:40" x14ac:dyDescent="0.25">
      <c r="A21">
        <v>3.4</v>
      </c>
      <c r="B21" s="61">
        <v>6</v>
      </c>
      <c r="C21">
        <v>9</v>
      </c>
      <c r="D21">
        <v>9</v>
      </c>
      <c r="E21" s="62">
        <v>1</v>
      </c>
      <c r="G21" s="78">
        <v>64.253621600000002</v>
      </c>
      <c r="H21" s="21">
        <v>101.286575</v>
      </c>
      <c r="I21" s="21">
        <v>104.6659976</v>
      </c>
      <c r="J21" s="79">
        <v>106.5700126</v>
      </c>
      <c r="L21" s="78">
        <v>8.09</v>
      </c>
      <c r="M21" s="21">
        <v>10.6</v>
      </c>
      <c r="N21" s="21">
        <v>9.68</v>
      </c>
      <c r="O21" s="79">
        <v>10.6</v>
      </c>
      <c r="Q21" s="61">
        <v>51.7</v>
      </c>
      <c r="R21">
        <v>57.9</v>
      </c>
      <c r="S21">
        <v>54.3</v>
      </c>
      <c r="T21" s="62">
        <v>57.2</v>
      </c>
      <c r="V21" s="61">
        <v>0.68</v>
      </c>
      <c r="W21">
        <v>0.17</v>
      </c>
      <c r="X21">
        <v>0.87</v>
      </c>
      <c r="Y21" s="62">
        <v>0.12</v>
      </c>
      <c r="AA21" s="78">
        <v>3.6492677334938417</v>
      </c>
      <c r="AB21" s="21">
        <v>2.9194141867950729</v>
      </c>
      <c r="AC21" s="21">
        <v>4.0237978429839982</v>
      </c>
      <c r="AD21" s="79">
        <v>4.0334011791247724</v>
      </c>
      <c r="AK21" s="21"/>
      <c r="AL21" s="21"/>
      <c r="AM21" s="21"/>
      <c r="AN21" s="21"/>
    </row>
    <row r="22" spans="1:40" x14ac:dyDescent="0.25">
      <c r="A22">
        <v>3.5</v>
      </c>
      <c r="B22" s="61">
        <v>5</v>
      </c>
      <c r="C22">
        <v>6</v>
      </c>
      <c r="D22">
        <v>11</v>
      </c>
      <c r="E22" s="62">
        <v>14</v>
      </c>
      <c r="G22" s="78">
        <v>77.494344920000003</v>
      </c>
      <c r="H22" s="21">
        <v>100.3948359</v>
      </c>
      <c r="I22" s="21">
        <v>96.331357659999995</v>
      </c>
      <c r="J22" s="79">
        <v>103.944565</v>
      </c>
      <c r="L22" s="78">
        <v>8.23</v>
      </c>
      <c r="M22" s="21">
        <v>9.66</v>
      </c>
      <c r="N22" s="21">
        <v>10.199999999999999</v>
      </c>
      <c r="O22" s="79">
        <v>10.8</v>
      </c>
      <c r="P22" s="21"/>
      <c r="Q22" s="61">
        <v>53.8</v>
      </c>
      <c r="R22">
        <v>56.3</v>
      </c>
      <c r="S22">
        <v>55.7</v>
      </c>
      <c r="T22" s="62">
        <v>57.7</v>
      </c>
      <c r="V22" s="61">
        <v>0.28000000000000003</v>
      </c>
      <c r="W22">
        <v>0.2</v>
      </c>
      <c r="X22">
        <v>0.9</v>
      </c>
      <c r="Y22" s="62">
        <v>0.27</v>
      </c>
      <c r="AA22" s="78">
        <v>2.0647172702662524</v>
      </c>
      <c r="AB22" s="21">
        <v>3.2939442962852299</v>
      </c>
      <c r="AC22" s="21">
        <v>5.0993714907506043</v>
      </c>
      <c r="AD22" s="79">
        <v>3.1691009264551782</v>
      </c>
      <c r="AK22" s="21"/>
      <c r="AL22" s="21"/>
      <c r="AM22" s="21"/>
      <c r="AN22" s="21"/>
    </row>
    <row r="23" spans="1:40" x14ac:dyDescent="0.25">
      <c r="A23">
        <v>3.6</v>
      </c>
      <c r="B23" s="61">
        <v>1</v>
      </c>
      <c r="C23">
        <v>14</v>
      </c>
      <c r="D23">
        <v>8</v>
      </c>
      <c r="E23" s="62">
        <v>4</v>
      </c>
      <c r="G23" s="78">
        <v>79.171551550000004</v>
      </c>
      <c r="H23" s="21">
        <v>107.0400513</v>
      </c>
      <c r="I23" s="21">
        <v>98.444592830000005</v>
      </c>
      <c r="J23" s="79">
        <v>103.64095500000001</v>
      </c>
      <c r="L23" s="78">
        <v>8.4700000000000006</v>
      </c>
      <c r="M23" s="21">
        <v>9.4499999999999993</v>
      </c>
      <c r="N23" s="21">
        <v>10.6</v>
      </c>
      <c r="O23" s="79">
        <v>10.5</v>
      </c>
      <c r="P23" s="21"/>
      <c r="Q23" s="61">
        <v>54.6</v>
      </c>
      <c r="R23">
        <v>57.8</v>
      </c>
      <c r="S23">
        <v>55.8</v>
      </c>
      <c r="T23" s="62">
        <v>57.6</v>
      </c>
      <c r="V23" s="61">
        <v>0.2</v>
      </c>
      <c r="W23">
        <v>0.2</v>
      </c>
      <c r="X23">
        <v>1.3</v>
      </c>
      <c r="Y23" s="62">
        <v>0.11</v>
      </c>
      <c r="AA23" s="78">
        <v>3.4956143552414694</v>
      </c>
      <c r="AB23" s="21">
        <v>2.9578275313581663</v>
      </c>
      <c r="AC23" s="21">
        <v>3.8893511370131733</v>
      </c>
      <c r="AD23" s="79">
        <v>3.7453010949015737</v>
      </c>
      <c r="AK23" s="21"/>
      <c r="AL23" s="21"/>
      <c r="AM23" s="21"/>
      <c r="AN23" s="21"/>
    </row>
    <row r="24" spans="1:40" x14ac:dyDescent="0.25">
      <c r="A24">
        <v>3.7</v>
      </c>
      <c r="B24" s="61">
        <v>8</v>
      </c>
      <c r="C24">
        <v>10</v>
      </c>
      <c r="D24">
        <v>12</v>
      </c>
      <c r="E24" s="62">
        <v>8</v>
      </c>
      <c r="G24" s="78">
        <v>79.220235270000003</v>
      </c>
      <c r="H24" s="21">
        <v>108.7890991</v>
      </c>
      <c r="I24" s="21">
        <v>100.83300199999999</v>
      </c>
      <c r="J24" s="79">
        <v>97.543698419999998</v>
      </c>
      <c r="L24" s="78">
        <v>8.33</v>
      </c>
      <c r="M24" s="21">
        <v>10</v>
      </c>
      <c r="N24" s="21">
        <v>9.7899999999999991</v>
      </c>
      <c r="O24" s="79">
        <v>10.7</v>
      </c>
      <c r="P24" s="21"/>
      <c r="Q24" s="61">
        <v>55.2</v>
      </c>
      <c r="R24">
        <v>57.6</v>
      </c>
      <c r="S24">
        <v>55.3</v>
      </c>
      <c r="T24" s="62">
        <v>57</v>
      </c>
      <c r="V24" s="61">
        <v>0.71</v>
      </c>
      <c r="W24">
        <v>0.17</v>
      </c>
      <c r="X24">
        <v>1</v>
      </c>
      <c r="Y24" s="62">
        <v>0.14000000000000001</v>
      </c>
      <c r="AA24" s="78">
        <v>4.8400814149497267</v>
      </c>
      <c r="AB24" s="21">
        <v>2.2375773208001712</v>
      </c>
      <c r="AC24" s="21">
        <v>3.7645077671831211</v>
      </c>
      <c r="AD24" s="79">
        <v>4.3215012633479697</v>
      </c>
      <c r="AK24" s="21"/>
      <c r="AL24" s="21"/>
      <c r="AM24" s="21"/>
      <c r="AN24" s="21"/>
    </row>
    <row r="25" spans="1:40" x14ac:dyDescent="0.25">
      <c r="A25">
        <v>4.0999999999999996</v>
      </c>
      <c r="B25" s="61">
        <v>12</v>
      </c>
      <c r="C25">
        <v>2</v>
      </c>
      <c r="D25">
        <v>13</v>
      </c>
      <c r="E25" s="62">
        <v>10</v>
      </c>
      <c r="G25" s="78">
        <v>64.991745129999998</v>
      </c>
      <c r="H25" s="21">
        <v>92.974734580000003</v>
      </c>
      <c r="I25" s="21">
        <v>97.58229935</v>
      </c>
      <c r="J25" s="79">
        <v>93.375630060000006</v>
      </c>
      <c r="L25" s="78">
        <v>8.3800000000000008</v>
      </c>
      <c r="M25" s="21">
        <v>10.5</v>
      </c>
      <c r="N25" s="21">
        <v>11</v>
      </c>
      <c r="O25" s="79">
        <v>10.6</v>
      </c>
      <c r="P25" s="21"/>
      <c r="Q25" s="61">
        <v>52.9</v>
      </c>
      <c r="R25">
        <v>57.8</v>
      </c>
      <c r="S25">
        <v>56.7</v>
      </c>
      <c r="T25" s="62">
        <v>57.2</v>
      </c>
      <c r="V25" s="61">
        <v>1.6</v>
      </c>
      <c r="W25">
        <v>0.18</v>
      </c>
      <c r="X25">
        <v>0.15</v>
      </c>
      <c r="Y25" s="62">
        <v>0.15</v>
      </c>
      <c r="AA25" s="78">
        <v>3.3323576408483242</v>
      </c>
      <c r="AB25" s="21">
        <v>3.3707709854114167</v>
      </c>
      <c r="AC25" s="21">
        <v>3.2459276155813641</v>
      </c>
      <c r="AD25" s="79">
        <v>3.3611676492706435</v>
      </c>
      <c r="AK25" s="21"/>
      <c r="AL25" s="21"/>
      <c r="AM25" s="21"/>
      <c r="AN25" s="21"/>
    </row>
    <row r="26" spans="1:40" x14ac:dyDescent="0.25">
      <c r="A26">
        <v>4.2</v>
      </c>
      <c r="B26" s="61">
        <v>4</v>
      </c>
      <c r="C26">
        <v>11</v>
      </c>
      <c r="D26">
        <v>1</v>
      </c>
      <c r="E26" s="62">
        <v>13</v>
      </c>
      <c r="G26" s="78">
        <v>73.081039059999995</v>
      </c>
      <c r="H26" s="21">
        <v>94.655130040000003</v>
      </c>
      <c r="I26" s="21">
        <v>113.89644010000001</v>
      </c>
      <c r="J26" s="79">
        <v>97.937726400000003</v>
      </c>
      <c r="L26" s="78">
        <v>8.31</v>
      </c>
      <c r="M26" s="21">
        <v>8.2200000000000006</v>
      </c>
      <c r="N26" s="21">
        <v>10.5</v>
      </c>
      <c r="O26" s="79">
        <v>11</v>
      </c>
      <c r="P26" s="21"/>
      <c r="Q26" s="61">
        <v>52.5</v>
      </c>
      <c r="R26">
        <v>57</v>
      </c>
      <c r="S26">
        <v>56.9</v>
      </c>
      <c r="T26" s="62">
        <v>57.7</v>
      </c>
      <c r="V26" s="61">
        <v>0.22</v>
      </c>
      <c r="W26">
        <v>0.17</v>
      </c>
      <c r="X26">
        <v>0.17</v>
      </c>
      <c r="Y26" s="62">
        <v>0.05</v>
      </c>
      <c r="AA26" s="78">
        <v>3.2843409601444575</v>
      </c>
      <c r="AB26" s="21">
        <v>3.6972844141977079</v>
      </c>
      <c r="AC26" s="21">
        <v>4.4655513054595692</v>
      </c>
      <c r="AD26" s="79">
        <v>3.5052176913822426</v>
      </c>
      <c r="AK26" s="21"/>
      <c r="AL26" s="21"/>
      <c r="AM26" s="21"/>
      <c r="AN26" s="21"/>
    </row>
    <row r="27" spans="1:40" x14ac:dyDescent="0.25">
      <c r="A27">
        <v>4.3</v>
      </c>
      <c r="B27" s="61">
        <v>9</v>
      </c>
      <c r="C27">
        <v>5</v>
      </c>
      <c r="D27">
        <v>6</v>
      </c>
      <c r="E27" s="62">
        <v>5</v>
      </c>
      <c r="G27" s="78">
        <v>54.9156136</v>
      </c>
      <c r="H27" s="21">
        <v>96.910185859999999</v>
      </c>
      <c r="I27" s="21">
        <v>103.7157527</v>
      </c>
      <c r="J27" s="79">
        <v>107.68097849999999</v>
      </c>
      <c r="L27" s="78">
        <v>7.06</v>
      </c>
      <c r="M27" s="21">
        <v>10.1</v>
      </c>
      <c r="N27" s="21">
        <v>10.5</v>
      </c>
      <c r="O27" s="79">
        <v>11</v>
      </c>
      <c r="P27" s="21"/>
      <c r="Q27" s="61">
        <v>49</v>
      </c>
      <c r="R27">
        <v>57.6</v>
      </c>
      <c r="S27">
        <v>55.7</v>
      </c>
      <c r="T27" s="62">
        <v>57.7</v>
      </c>
      <c r="V27" s="61">
        <v>0.79</v>
      </c>
      <c r="W27">
        <v>0.31</v>
      </c>
      <c r="X27">
        <v>0.5</v>
      </c>
      <c r="Y27" s="62">
        <v>0.08</v>
      </c>
      <c r="AA27" s="78">
        <v>5.0609581461875122</v>
      </c>
      <c r="AB27" s="21">
        <v>3.2267209432998181</v>
      </c>
      <c r="AC27" s="21">
        <v>5.5219182809446297</v>
      </c>
      <c r="AD27" s="79">
        <v>3.601251052789975</v>
      </c>
      <c r="AK27" s="21"/>
      <c r="AL27" s="21"/>
      <c r="AM27" s="21"/>
      <c r="AN27" s="21"/>
    </row>
    <row r="28" spans="1:40" x14ac:dyDescent="0.25">
      <c r="A28">
        <v>4.4000000000000004</v>
      </c>
      <c r="B28" s="61">
        <v>7</v>
      </c>
      <c r="C28">
        <v>1</v>
      </c>
      <c r="D28">
        <v>3</v>
      </c>
      <c r="E28" s="62">
        <v>7</v>
      </c>
      <c r="G28" s="78">
        <v>66.565880989999997</v>
      </c>
      <c r="H28" s="21">
        <v>98.592464030000002</v>
      </c>
      <c r="I28" s="21">
        <v>114.462729</v>
      </c>
      <c r="J28" s="79">
        <v>106.4184509</v>
      </c>
      <c r="L28" s="78">
        <v>7.5</v>
      </c>
      <c r="M28" s="21">
        <v>10</v>
      </c>
      <c r="N28" s="21">
        <v>9.3800000000000008</v>
      </c>
      <c r="O28" s="79">
        <v>10.3</v>
      </c>
      <c r="P28" s="21"/>
      <c r="Q28" s="61">
        <v>52.7</v>
      </c>
      <c r="R28">
        <v>57.1</v>
      </c>
      <c r="S28">
        <v>56.4</v>
      </c>
      <c r="T28" s="62">
        <v>56.7</v>
      </c>
      <c r="V28" s="61">
        <v>0.15</v>
      </c>
      <c r="W28">
        <v>0.2</v>
      </c>
      <c r="X28">
        <v>0.3</v>
      </c>
      <c r="Y28" s="62">
        <v>0.25</v>
      </c>
      <c r="AA28" s="78">
        <v>4.1486412128140522</v>
      </c>
      <c r="AB28" s="21">
        <v>3.3131509685667768</v>
      </c>
      <c r="AC28" s="21">
        <v>4.5711880030080758</v>
      </c>
      <c r="AD28" s="79">
        <v>4.3215012633479697</v>
      </c>
      <c r="AK28" s="21"/>
      <c r="AL28" s="21"/>
      <c r="AM28" s="21"/>
      <c r="AN28" s="21"/>
    </row>
    <row r="29" spans="1:40" x14ac:dyDescent="0.25">
      <c r="A29">
        <v>4.5</v>
      </c>
      <c r="B29" s="61">
        <v>11</v>
      </c>
      <c r="C29">
        <v>8</v>
      </c>
      <c r="D29">
        <v>5</v>
      </c>
      <c r="E29" s="62">
        <v>11</v>
      </c>
      <c r="G29" s="78">
        <v>71.945704410000005</v>
      </c>
      <c r="H29" s="21">
        <v>99.460494249999996</v>
      </c>
      <c r="I29" s="21">
        <v>98.794850190000005</v>
      </c>
      <c r="J29" s="79">
        <v>104.0610947</v>
      </c>
      <c r="L29" s="78">
        <v>8.2799999999999994</v>
      </c>
      <c r="M29" s="21">
        <v>9.6199999999999992</v>
      </c>
      <c r="N29" s="21">
        <v>11.3</v>
      </c>
      <c r="O29" s="79">
        <v>10.7</v>
      </c>
      <c r="P29" s="21"/>
      <c r="Q29" s="61">
        <v>52.6</v>
      </c>
      <c r="R29">
        <v>56.9</v>
      </c>
      <c r="S29">
        <v>57.2</v>
      </c>
      <c r="T29" s="62">
        <v>57.2</v>
      </c>
      <c r="V29" s="61">
        <v>0.54</v>
      </c>
      <c r="W29">
        <v>0.14000000000000001</v>
      </c>
      <c r="X29">
        <v>0.05</v>
      </c>
      <c r="Y29" s="62">
        <v>0.39</v>
      </c>
      <c r="AA29" s="78">
        <v>3.7645077671831211</v>
      </c>
      <c r="AB29" s="21">
        <v>3.3899776576929632</v>
      </c>
      <c r="AC29" s="21">
        <v>5.5027116086630814</v>
      </c>
      <c r="AD29" s="79">
        <v>3.8893511370131733</v>
      </c>
      <c r="AK29" s="21"/>
      <c r="AL29" s="21"/>
      <c r="AM29" s="21"/>
      <c r="AN29" s="21"/>
    </row>
    <row r="30" spans="1:40" x14ac:dyDescent="0.25">
      <c r="A30">
        <v>4.5999999999999996</v>
      </c>
      <c r="B30" s="61">
        <v>2</v>
      </c>
      <c r="C30">
        <v>4</v>
      </c>
      <c r="D30">
        <v>10</v>
      </c>
      <c r="E30" s="62">
        <v>2</v>
      </c>
      <c r="G30" s="78">
        <v>80.015210460000006</v>
      </c>
      <c r="H30" s="21">
        <v>105.07340859999999</v>
      </c>
      <c r="I30" s="21">
        <v>100.6880884</v>
      </c>
      <c r="J30" s="79">
        <v>110.6716662</v>
      </c>
      <c r="L30" s="78">
        <v>8.58</v>
      </c>
      <c r="M30" s="21">
        <v>10.1</v>
      </c>
      <c r="N30" s="21">
        <v>10.3</v>
      </c>
      <c r="O30" s="79">
        <v>10.8</v>
      </c>
      <c r="P30" s="21"/>
      <c r="Q30" s="61">
        <v>54.7</v>
      </c>
      <c r="R30">
        <v>57.5</v>
      </c>
      <c r="S30">
        <v>56</v>
      </c>
      <c r="T30" s="62">
        <v>58</v>
      </c>
      <c r="V30" s="61">
        <v>0.19</v>
      </c>
      <c r="W30">
        <v>0.17</v>
      </c>
      <c r="X30">
        <v>1.5</v>
      </c>
      <c r="Y30" s="62">
        <v>0.03</v>
      </c>
      <c r="AA30" s="78">
        <v>4.0718145236878653</v>
      </c>
      <c r="AB30" s="21">
        <v>3.5340276998045619</v>
      </c>
      <c r="AC30" s="21">
        <v>3.1210842457513119</v>
      </c>
      <c r="AD30" s="79">
        <v>4.6096013475711679</v>
      </c>
      <c r="AK30" s="21"/>
      <c r="AL30" s="21"/>
      <c r="AM30" s="21"/>
      <c r="AN30" s="21"/>
    </row>
    <row r="31" spans="1:40" x14ac:dyDescent="0.25">
      <c r="A31">
        <v>4.7</v>
      </c>
      <c r="B31" s="61">
        <v>3</v>
      </c>
      <c r="C31">
        <v>7</v>
      </c>
      <c r="D31">
        <v>4</v>
      </c>
      <c r="E31" s="62">
        <v>12</v>
      </c>
      <c r="G31" s="78">
        <v>74.506453780000001</v>
      </c>
      <c r="H31" s="21">
        <v>102.3515568</v>
      </c>
      <c r="I31" s="21">
        <v>115.1865626</v>
      </c>
      <c r="J31" s="79">
        <v>96.457465690000006</v>
      </c>
      <c r="L31" s="78">
        <v>8.16</v>
      </c>
      <c r="M31" s="21">
        <v>9.66</v>
      </c>
      <c r="N31" s="21">
        <v>9.43</v>
      </c>
      <c r="O31" s="79">
        <v>10.7</v>
      </c>
      <c r="P31" s="21"/>
      <c r="Q31" s="61">
        <v>53.4</v>
      </c>
      <c r="R31">
        <v>57.2</v>
      </c>
      <c r="S31">
        <v>56.1</v>
      </c>
      <c r="T31" s="62">
        <v>57.1</v>
      </c>
      <c r="V31" s="61">
        <v>0.21</v>
      </c>
      <c r="W31">
        <v>0.19</v>
      </c>
      <c r="X31">
        <v>0.41</v>
      </c>
      <c r="Y31" s="62">
        <v>0.16</v>
      </c>
      <c r="AA31" s="78">
        <v>4.7632547258235398</v>
      </c>
      <c r="AB31" s="21">
        <v>3.1883075987367251</v>
      </c>
      <c r="AC31" s="21">
        <v>5.493108272522309</v>
      </c>
      <c r="AD31" s="79">
        <v>4.8496847510904999</v>
      </c>
      <c r="AK31" s="21"/>
      <c r="AL31" s="21"/>
      <c r="AM31" s="21"/>
      <c r="AN31" s="21"/>
    </row>
    <row r="32" spans="1:40" x14ac:dyDescent="0.25">
      <c r="A32">
        <v>5.0999999999999996</v>
      </c>
      <c r="B32" s="61">
        <v>13</v>
      </c>
      <c r="C32">
        <v>5</v>
      </c>
      <c r="D32">
        <v>2</v>
      </c>
      <c r="E32" s="62">
        <v>12</v>
      </c>
      <c r="G32" s="78">
        <v>76.61948357</v>
      </c>
      <c r="H32" s="21">
        <v>89.798965929999994</v>
      </c>
      <c r="I32" s="21">
        <v>110.23706439999999</v>
      </c>
      <c r="J32" s="79">
        <v>90.693255590000007</v>
      </c>
      <c r="L32" s="78">
        <v>9.94</v>
      </c>
      <c r="M32" s="21">
        <v>9.7200000000000006</v>
      </c>
      <c r="N32" s="21">
        <v>11</v>
      </c>
      <c r="O32" s="79">
        <v>10.6</v>
      </c>
      <c r="P32" s="21"/>
      <c r="Q32" s="61">
        <v>55.3</v>
      </c>
      <c r="R32">
        <v>57.9</v>
      </c>
      <c r="S32">
        <v>57.2</v>
      </c>
      <c r="T32" s="62">
        <v>56.7</v>
      </c>
      <c r="V32" s="61">
        <v>0.17</v>
      </c>
      <c r="W32">
        <v>0.14000000000000001</v>
      </c>
      <c r="X32">
        <v>0.25</v>
      </c>
      <c r="Y32" s="62">
        <v>0.06</v>
      </c>
      <c r="AA32" s="78">
        <v>2.7465541362611545</v>
      </c>
      <c r="AB32" s="21">
        <v>3.399580993833736</v>
      </c>
      <c r="AC32" s="21">
        <v>4.6288080198527153</v>
      </c>
      <c r="AD32" s="79">
        <v>3.3131509685667768</v>
      </c>
      <c r="AK32" s="21"/>
      <c r="AL32" s="21"/>
      <c r="AM32" s="21"/>
      <c r="AN32" s="21"/>
    </row>
    <row r="33" spans="1:40" x14ac:dyDescent="0.25">
      <c r="A33">
        <v>5.2</v>
      </c>
      <c r="B33" s="61">
        <v>3</v>
      </c>
      <c r="C33">
        <v>9</v>
      </c>
      <c r="D33">
        <v>5</v>
      </c>
      <c r="E33" s="62">
        <v>14</v>
      </c>
      <c r="G33" s="78">
        <v>66.867067559999995</v>
      </c>
      <c r="H33" s="21">
        <v>92.961114069999994</v>
      </c>
      <c r="I33" s="21">
        <v>115.86393219999999</v>
      </c>
      <c r="J33" s="79">
        <v>94.75809332</v>
      </c>
      <c r="L33" s="78">
        <v>7.79</v>
      </c>
      <c r="M33" s="21">
        <v>9.35</v>
      </c>
      <c r="N33" s="21">
        <v>10.4</v>
      </c>
      <c r="O33" s="79">
        <v>10.8</v>
      </c>
      <c r="P33" s="21"/>
      <c r="Q33" s="61">
        <v>51.8</v>
      </c>
      <c r="R33">
        <v>57.7</v>
      </c>
      <c r="S33">
        <v>57.3</v>
      </c>
      <c r="T33" s="62">
        <v>57.6</v>
      </c>
      <c r="V33" s="61">
        <v>0.26</v>
      </c>
      <c r="W33">
        <v>0.24</v>
      </c>
      <c r="X33">
        <v>0.34</v>
      </c>
      <c r="Y33" s="62">
        <v>0.1</v>
      </c>
      <c r="AA33" s="78">
        <v>3.005844212062033</v>
      </c>
      <c r="AB33" s="21">
        <v>2.7945708169650212</v>
      </c>
      <c r="AC33" s="21">
        <v>4.3215012633479697</v>
      </c>
      <c r="AD33" s="79">
        <v>2.9770342036397128</v>
      </c>
      <c r="AK33" s="21"/>
      <c r="AL33" s="21"/>
      <c r="AM33" s="21"/>
      <c r="AN33" s="21"/>
    </row>
    <row r="34" spans="1:40" x14ac:dyDescent="0.25">
      <c r="A34">
        <v>5.3</v>
      </c>
      <c r="B34" s="61">
        <v>1</v>
      </c>
      <c r="C34">
        <v>7</v>
      </c>
      <c r="D34">
        <v>14</v>
      </c>
      <c r="E34" s="62">
        <v>4</v>
      </c>
      <c r="G34" s="78">
        <v>67.957194209999997</v>
      </c>
      <c r="H34" s="21">
        <v>100.00516450000001</v>
      </c>
      <c r="I34" s="21">
        <v>106.62645929999999</v>
      </c>
      <c r="J34" s="79">
        <v>106.1350329</v>
      </c>
      <c r="L34" s="78">
        <v>8.48</v>
      </c>
      <c r="M34" s="21">
        <v>9.74</v>
      </c>
      <c r="N34" s="21">
        <v>9.5299999999999994</v>
      </c>
      <c r="O34" s="79">
        <v>10.6</v>
      </c>
      <c r="P34" s="21"/>
      <c r="Q34" s="61">
        <v>52.7</v>
      </c>
      <c r="R34">
        <v>57.4</v>
      </c>
      <c r="S34">
        <v>55.1</v>
      </c>
      <c r="T34" s="62">
        <v>57.6</v>
      </c>
      <c r="V34" s="61">
        <v>0.18</v>
      </c>
      <c r="W34">
        <v>0.14000000000000001</v>
      </c>
      <c r="X34">
        <v>0.4</v>
      </c>
      <c r="Y34" s="62">
        <v>0</v>
      </c>
      <c r="AA34" s="78">
        <v>3.6588710696346149</v>
      </c>
      <c r="AB34" s="21">
        <v>3.4764076829599229</v>
      </c>
      <c r="AC34" s="21">
        <v>4.4463446331780228</v>
      </c>
      <c r="AD34" s="79">
        <v>3.6972844141977079</v>
      </c>
      <c r="AK34" s="21"/>
      <c r="AL34" s="21"/>
      <c r="AM34" s="21"/>
      <c r="AN34" s="21"/>
    </row>
    <row r="35" spans="1:40" x14ac:dyDescent="0.25">
      <c r="A35">
        <v>5.4</v>
      </c>
      <c r="B35" s="61">
        <v>8</v>
      </c>
      <c r="C35">
        <v>14</v>
      </c>
      <c r="D35">
        <v>11</v>
      </c>
      <c r="E35" s="62">
        <v>1</v>
      </c>
      <c r="G35" s="78">
        <v>67.616258090000002</v>
      </c>
      <c r="H35" s="21">
        <v>100.0074721</v>
      </c>
      <c r="I35" s="21">
        <v>100.9836032</v>
      </c>
      <c r="J35" s="79">
        <v>111.82901699999999</v>
      </c>
      <c r="L35" s="78">
        <v>7.96</v>
      </c>
      <c r="M35" s="21">
        <v>9.67</v>
      </c>
      <c r="N35" s="21">
        <v>10.1</v>
      </c>
      <c r="O35" s="79">
        <v>10.8</v>
      </c>
      <c r="P35" s="21"/>
      <c r="Q35" s="61">
        <v>50.7</v>
      </c>
      <c r="R35">
        <v>57.1</v>
      </c>
      <c r="S35">
        <v>54.4</v>
      </c>
      <c r="T35" s="62">
        <v>57.7</v>
      </c>
      <c r="V35" s="61">
        <v>1.1000000000000001</v>
      </c>
      <c r="W35">
        <v>0.1</v>
      </c>
      <c r="X35">
        <v>1.2</v>
      </c>
      <c r="Y35" s="62">
        <v>0.04</v>
      </c>
      <c r="AA35" s="78">
        <v>2.0839239425477984</v>
      </c>
      <c r="AB35" s="21">
        <v>2.9098108506542997</v>
      </c>
      <c r="AC35" s="21">
        <v>3.4956143552414694</v>
      </c>
      <c r="AD35" s="79">
        <v>3.6972844141977079</v>
      </c>
      <c r="AK35" s="21"/>
      <c r="AL35" s="21"/>
      <c r="AM35" s="21"/>
      <c r="AN35" s="21"/>
    </row>
    <row r="36" spans="1:40" x14ac:dyDescent="0.25">
      <c r="A36">
        <v>5.5</v>
      </c>
      <c r="B36" s="61">
        <v>2</v>
      </c>
      <c r="C36">
        <v>2</v>
      </c>
      <c r="D36">
        <v>6</v>
      </c>
      <c r="E36" s="62">
        <v>13</v>
      </c>
      <c r="G36" s="78">
        <v>64.227664320000002</v>
      </c>
      <c r="H36" s="21">
        <v>106.9489897</v>
      </c>
      <c r="I36" s="21">
        <v>99.674048279999994</v>
      </c>
      <c r="J36" s="79">
        <v>102.74423520000001</v>
      </c>
      <c r="L36" s="78">
        <v>7.71</v>
      </c>
      <c r="M36" s="21">
        <v>8.43</v>
      </c>
      <c r="N36" s="21">
        <v>10</v>
      </c>
      <c r="O36" s="79">
        <v>10.9</v>
      </c>
      <c r="Q36" s="61">
        <v>50.8</v>
      </c>
      <c r="R36">
        <v>56.2</v>
      </c>
      <c r="S36">
        <v>55.6</v>
      </c>
      <c r="T36" s="62">
        <v>57.8</v>
      </c>
      <c r="V36" s="61">
        <v>0.23</v>
      </c>
      <c r="W36">
        <v>0.22</v>
      </c>
      <c r="X36">
        <v>1.2</v>
      </c>
      <c r="Y36" s="62">
        <v>0</v>
      </c>
      <c r="AA36" s="78">
        <v>3.5340276998045619</v>
      </c>
      <c r="AB36" s="21">
        <v>3.1498942541736308</v>
      </c>
      <c r="AC36" s="21">
        <v>4.494361313881889</v>
      </c>
      <c r="AD36" s="79">
        <v>3.841334456309307</v>
      </c>
      <c r="AK36" s="21"/>
      <c r="AL36" s="21"/>
      <c r="AM36" s="21"/>
      <c r="AN36" s="21"/>
    </row>
    <row r="37" spans="1:40" x14ac:dyDescent="0.25">
      <c r="A37">
        <v>5.6</v>
      </c>
      <c r="B37" s="61">
        <v>14</v>
      </c>
      <c r="C37">
        <v>11</v>
      </c>
      <c r="D37">
        <v>9</v>
      </c>
      <c r="E37" s="62">
        <v>6</v>
      </c>
      <c r="G37" s="78">
        <v>73.458778269999996</v>
      </c>
      <c r="H37" s="21">
        <v>102.4381533</v>
      </c>
      <c r="I37" s="21">
        <v>97.182592040000003</v>
      </c>
      <c r="J37" s="79">
        <v>112.6597276</v>
      </c>
      <c r="L37" s="78">
        <v>8.83</v>
      </c>
      <c r="M37" s="21">
        <v>9.65</v>
      </c>
      <c r="N37" s="21">
        <v>10.199999999999999</v>
      </c>
      <c r="O37" s="79">
        <v>10.6</v>
      </c>
      <c r="Q37" s="61">
        <v>54.9</v>
      </c>
      <c r="R37">
        <v>57.9</v>
      </c>
      <c r="S37">
        <v>55</v>
      </c>
      <c r="T37" s="62">
        <v>57.3</v>
      </c>
      <c r="V37" s="61">
        <v>0.21</v>
      </c>
      <c r="W37">
        <v>0.13</v>
      </c>
      <c r="X37">
        <v>1.5</v>
      </c>
      <c r="Y37" s="62">
        <v>0.13</v>
      </c>
      <c r="AA37" s="78">
        <v>2.6121074302903287</v>
      </c>
      <c r="AB37" s="21">
        <v>2.7369508001203813</v>
      </c>
      <c r="AC37" s="21">
        <v>3.7549044310423478</v>
      </c>
      <c r="AD37" s="79">
        <v>3.841334456309307</v>
      </c>
      <c r="AK37" s="21"/>
      <c r="AL37" s="21"/>
      <c r="AM37" s="21"/>
      <c r="AN37" s="21"/>
    </row>
    <row r="38" spans="1:40" x14ac:dyDescent="0.25">
      <c r="A38">
        <v>5.7</v>
      </c>
      <c r="B38" s="61">
        <v>10</v>
      </c>
      <c r="C38">
        <v>8</v>
      </c>
      <c r="D38">
        <v>8</v>
      </c>
      <c r="E38" s="62">
        <v>5</v>
      </c>
      <c r="G38" s="78">
        <v>59.838269799999999</v>
      </c>
      <c r="H38" s="21">
        <v>97.984039820000007</v>
      </c>
      <c r="I38" s="21">
        <v>102.4347777</v>
      </c>
      <c r="J38" s="79">
        <v>113.49270869999999</v>
      </c>
      <c r="L38" s="78">
        <v>6.94</v>
      </c>
      <c r="M38" s="21">
        <v>9.8699999999999992</v>
      </c>
      <c r="N38" s="21">
        <v>9.76</v>
      </c>
      <c r="O38" s="79">
        <v>10.8</v>
      </c>
      <c r="Q38" s="61">
        <v>50</v>
      </c>
      <c r="R38">
        <v>57.2</v>
      </c>
      <c r="S38">
        <v>55.2</v>
      </c>
      <c r="T38" s="62">
        <v>58</v>
      </c>
      <c r="V38" s="61">
        <v>1.2</v>
      </c>
      <c r="W38">
        <v>0.12</v>
      </c>
      <c r="X38">
        <v>1</v>
      </c>
      <c r="Y38" s="62">
        <v>7.0000000000000007E-2</v>
      </c>
      <c r="AA38" s="78">
        <v>3.4860110191006957</v>
      </c>
      <c r="AB38" s="21">
        <v>3.3323576408483242</v>
      </c>
      <c r="AC38" s="21">
        <v>3.860541128590854</v>
      </c>
      <c r="AD38" s="79">
        <v>3.9853844984209057</v>
      </c>
      <c r="AK38" s="21"/>
      <c r="AL38" s="21"/>
      <c r="AM38" s="21"/>
      <c r="AN38" s="21"/>
    </row>
    <row r="39" spans="1:40" x14ac:dyDescent="0.25">
      <c r="A39">
        <v>6.1</v>
      </c>
      <c r="B39" s="61">
        <v>11</v>
      </c>
      <c r="C39">
        <v>10</v>
      </c>
      <c r="D39">
        <v>7</v>
      </c>
      <c r="E39" s="62">
        <v>2</v>
      </c>
      <c r="G39" s="78">
        <v>64.137406299999995</v>
      </c>
      <c r="H39" s="21">
        <v>94.363742860000002</v>
      </c>
      <c r="I39" s="21">
        <v>106.4718373</v>
      </c>
      <c r="J39" s="79">
        <v>105.41760840000001</v>
      </c>
      <c r="L39" s="78">
        <v>7.63</v>
      </c>
      <c r="M39" s="21">
        <v>9.09</v>
      </c>
      <c r="N39" s="21">
        <v>11.5</v>
      </c>
      <c r="O39" s="79">
        <v>10.9</v>
      </c>
      <c r="Q39" s="61">
        <v>50.6</v>
      </c>
      <c r="R39">
        <v>57.4</v>
      </c>
      <c r="S39">
        <v>57.3</v>
      </c>
      <c r="T39" s="62">
        <v>57.7</v>
      </c>
      <c r="V39" s="61">
        <v>1.6</v>
      </c>
      <c r="W39">
        <v>0.2</v>
      </c>
      <c r="X39">
        <v>0.13</v>
      </c>
      <c r="Y39" s="62">
        <v>0.1</v>
      </c>
      <c r="AA39" s="78">
        <v>4.8784947595128187</v>
      </c>
      <c r="AB39" s="21">
        <v>3.0922742373289922</v>
      </c>
      <c r="AC39" s="21">
        <v>4.0334011791247724</v>
      </c>
      <c r="AD39" s="79">
        <v>3.7933177756054408</v>
      </c>
      <c r="AK39" s="21"/>
      <c r="AL39" s="21"/>
      <c r="AM39" s="21"/>
      <c r="AN39" s="21"/>
    </row>
    <row r="40" spans="1:40" x14ac:dyDescent="0.25">
      <c r="A40">
        <v>6.2</v>
      </c>
      <c r="B40" s="61">
        <v>12</v>
      </c>
      <c r="C40">
        <v>12</v>
      </c>
      <c r="D40">
        <v>12</v>
      </c>
      <c r="E40" s="62">
        <v>8</v>
      </c>
      <c r="G40" s="78">
        <v>56.755515320000001</v>
      </c>
      <c r="H40" s="21">
        <v>89.237759460000007</v>
      </c>
      <c r="I40" s="21">
        <v>106.3796519</v>
      </c>
      <c r="J40" s="79">
        <v>94.75809332</v>
      </c>
      <c r="L40" s="78">
        <v>7.65</v>
      </c>
      <c r="M40" s="21">
        <v>9.4499999999999993</v>
      </c>
      <c r="N40" s="21">
        <v>10.4</v>
      </c>
      <c r="O40" s="79">
        <v>10.8</v>
      </c>
      <c r="Q40" s="61">
        <v>50.5</v>
      </c>
      <c r="R40">
        <v>56.5</v>
      </c>
      <c r="S40">
        <v>55.3</v>
      </c>
      <c r="T40" s="62">
        <v>56.2</v>
      </c>
      <c r="V40" s="61">
        <v>1.1000000000000001</v>
      </c>
      <c r="W40">
        <v>0.2</v>
      </c>
      <c r="X40">
        <v>2</v>
      </c>
      <c r="Y40" s="62">
        <v>0.08</v>
      </c>
      <c r="AA40" s="78">
        <v>5.128181499172924</v>
      </c>
      <c r="AB40" s="21">
        <v>3.716491086479254</v>
      </c>
      <c r="AC40" s="21">
        <v>4.0718145236878653</v>
      </c>
      <c r="AD40" s="79">
        <v>3.2651342878629106</v>
      </c>
      <c r="AK40" s="21"/>
      <c r="AL40" s="21"/>
      <c r="AM40" s="21"/>
      <c r="AN40" s="21"/>
    </row>
    <row r="41" spans="1:40" x14ac:dyDescent="0.25">
      <c r="A41">
        <v>6.3</v>
      </c>
      <c r="B41" s="61">
        <v>9</v>
      </c>
      <c r="C41">
        <v>3</v>
      </c>
      <c r="D41">
        <v>13</v>
      </c>
      <c r="E41" s="62">
        <v>7</v>
      </c>
      <c r="G41" s="78">
        <v>49.7054999</v>
      </c>
      <c r="H41" s="21">
        <v>96.319547439999994</v>
      </c>
      <c r="I41" s="21">
        <v>112.8659694</v>
      </c>
      <c r="J41" s="79">
        <v>103.4093551</v>
      </c>
      <c r="L41" s="78">
        <v>6.78</v>
      </c>
      <c r="M41" s="21">
        <v>9.6</v>
      </c>
      <c r="N41" s="21">
        <v>10.7</v>
      </c>
      <c r="O41" s="79">
        <v>10.7</v>
      </c>
      <c r="Q41" s="61">
        <v>46.9</v>
      </c>
      <c r="R41">
        <v>56.9</v>
      </c>
      <c r="S41">
        <v>57.4</v>
      </c>
      <c r="T41" s="62">
        <v>57</v>
      </c>
      <c r="V41" s="61">
        <v>1.1000000000000001</v>
      </c>
      <c r="W41">
        <v>0.24</v>
      </c>
      <c r="X41">
        <v>0.16</v>
      </c>
      <c r="Y41" s="62">
        <v>0.06</v>
      </c>
      <c r="AA41" s="78">
        <v>5.2818348774252977</v>
      </c>
      <c r="AB41" s="21">
        <v>3.7260944226200277</v>
      </c>
      <c r="AC41" s="21">
        <v>4.7920647342458595</v>
      </c>
      <c r="AD41" s="79">
        <v>3.0730675650474453</v>
      </c>
      <c r="AK41" s="21"/>
      <c r="AL41" s="21"/>
      <c r="AM41" s="21"/>
      <c r="AN41" s="21"/>
    </row>
    <row r="42" spans="1:40" x14ac:dyDescent="0.25">
      <c r="A42">
        <v>6.4</v>
      </c>
      <c r="B42" s="61">
        <v>7</v>
      </c>
      <c r="C42">
        <v>13</v>
      </c>
      <c r="D42">
        <v>1</v>
      </c>
      <c r="E42" s="62">
        <v>10</v>
      </c>
      <c r="G42" s="78">
        <v>69.162319650000001</v>
      </c>
      <c r="H42" s="21">
        <v>98.228917339999995</v>
      </c>
      <c r="I42" s="21">
        <v>113.83735299999999</v>
      </c>
      <c r="J42" s="79">
        <v>98.847177680000001</v>
      </c>
      <c r="L42" s="78">
        <v>8.32</v>
      </c>
      <c r="M42" s="21">
        <v>10.4</v>
      </c>
      <c r="N42" s="21">
        <v>10.1</v>
      </c>
      <c r="O42" s="79">
        <v>10.7</v>
      </c>
      <c r="Q42" s="61">
        <v>52.8</v>
      </c>
      <c r="R42">
        <v>57.8</v>
      </c>
      <c r="S42">
        <v>56.3</v>
      </c>
      <c r="T42" s="62">
        <v>57.1</v>
      </c>
      <c r="V42" s="61">
        <v>0.16</v>
      </c>
      <c r="W42">
        <v>0.21</v>
      </c>
      <c r="X42">
        <v>0.23</v>
      </c>
      <c r="Y42" s="62">
        <v>0.06</v>
      </c>
      <c r="AA42" s="78">
        <v>4.4367412970372495</v>
      </c>
      <c r="AB42" s="21">
        <v>2.4584540520379563</v>
      </c>
      <c r="AC42" s="21">
        <v>3.5628377082268821</v>
      </c>
      <c r="AD42" s="79">
        <v>3.9373678177170395</v>
      </c>
      <c r="AK42" s="21"/>
      <c r="AL42" s="21"/>
      <c r="AM42" s="21"/>
      <c r="AN42" s="21"/>
    </row>
    <row r="43" spans="1:40" x14ac:dyDescent="0.25">
      <c r="A43">
        <v>6.5</v>
      </c>
      <c r="B43" s="61">
        <v>6</v>
      </c>
      <c r="C43">
        <v>1</v>
      </c>
      <c r="D43">
        <v>10</v>
      </c>
      <c r="E43" s="62">
        <v>11</v>
      </c>
      <c r="G43" s="78">
        <v>64.977115530000006</v>
      </c>
      <c r="H43" s="21">
        <v>102.2275228</v>
      </c>
      <c r="I43" s="21">
        <v>96.070757970000003</v>
      </c>
      <c r="J43" s="79">
        <v>99.604499619999999</v>
      </c>
      <c r="L43" s="78">
        <v>7.16</v>
      </c>
      <c r="M43" s="21">
        <v>9.57</v>
      </c>
      <c r="N43" s="21">
        <v>8.9</v>
      </c>
      <c r="O43" s="79">
        <v>10.8</v>
      </c>
      <c r="Q43" s="61">
        <v>52</v>
      </c>
      <c r="R43">
        <v>57</v>
      </c>
      <c r="S43">
        <v>54.1</v>
      </c>
      <c r="T43" s="62">
        <v>57</v>
      </c>
      <c r="V43" s="61">
        <v>0.44</v>
      </c>
      <c r="W43">
        <v>0.31</v>
      </c>
      <c r="X43">
        <v>1.8</v>
      </c>
      <c r="Y43" s="62">
        <v>0.18</v>
      </c>
      <c r="AA43" s="78">
        <v>5.2722315412845226</v>
      </c>
      <c r="AB43" s="21">
        <v>3.5628377082268821</v>
      </c>
      <c r="AC43" s="21">
        <v>3.2459276155813641</v>
      </c>
      <c r="AD43" s="79">
        <v>3.5532343720861088</v>
      </c>
      <c r="AK43" s="21"/>
      <c r="AL43" s="21"/>
      <c r="AM43" s="21"/>
      <c r="AN43" s="21"/>
    </row>
    <row r="44" spans="1:40" x14ac:dyDescent="0.25">
      <c r="A44">
        <v>6.6</v>
      </c>
      <c r="B44" s="61">
        <v>4</v>
      </c>
      <c r="C44">
        <v>4</v>
      </c>
      <c r="D44">
        <v>3</v>
      </c>
      <c r="E44" s="62">
        <v>3</v>
      </c>
      <c r="G44" s="78">
        <v>71.893331689999997</v>
      </c>
      <c r="H44" s="21">
        <v>99.583137109999996</v>
      </c>
      <c r="I44" s="21">
        <v>112.4503844</v>
      </c>
      <c r="J44" s="79">
        <v>104.1335103</v>
      </c>
      <c r="L44" s="78">
        <v>9.17</v>
      </c>
      <c r="M44" s="21">
        <v>9.44</v>
      </c>
      <c r="N44" s="21">
        <v>10.3</v>
      </c>
      <c r="O44" s="79">
        <v>10.7</v>
      </c>
      <c r="Q44" s="61">
        <v>55.1</v>
      </c>
      <c r="R44">
        <v>55.9</v>
      </c>
      <c r="S44">
        <v>56.6</v>
      </c>
      <c r="T44" s="62">
        <v>57.6</v>
      </c>
      <c r="V44" s="61">
        <v>0.18</v>
      </c>
      <c r="W44">
        <v>0.2</v>
      </c>
      <c r="X44">
        <v>0.3</v>
      </c>
      <c r="Y44" s="62">
        <v>0.03</v>
      </c>
      <c r="AA44" s="78">
        <v>4.5519813307265284</v>
      </c>
      <c r="AB44" s="21">
        <v>3.2075142710182707</v>
      </c>
      <c r="AC44" s="21">
        <v>4.1870545573771443</v>
      </c>
      <c r="AD44" s="79">
        <v>4.8016680703866328</v>
      </c>
      <c r="AK44" s="21"/>
      <c r="AL44" s="21"/>
      <c r="AM44" s="21"/>
      <c r="AN44" s="21"/>
    </row>
    <row r="45" spans="1:40" x14ac:dyDescent="0.25">
      <c r="A45">
        <v>6.7</v>
      </c>
      <c r="B45" s="61">
        <v>5</v>
      </c>
      <c r="C45">
        <v>6</v>
      </c>
      <c r="D45">
        <v>4</v>
      </c>
      <c r="E45" s="62">
        <v>9</v>
      </c>
      <c r="G45" s="78">
        <v>76.960688270000006</v>
      </c>
      <c r="H45" s="21">
        <v>98.333132950000007</v>
      </c>
      <c r="I45" s="21">
        <v>106.6884218</v>
      </c>
      <c r="J45" s="79">
        <v>98.340269079999999</v>
      </c>
      <c r="L45" s="78">
        <v>7.74</v>
      </c>
      <c r="M45" s="21">
        <v>10.1</v>
      </c>
      <c r="N45" s="21">
        <v>9.84</v>
      </c>
      <c r="O45" s="79">
        <v>10.7</v>
      </c>
      <c r="Q45" s="61">
        <v>53.8</v>
      </c>
      <c r="R45">
        <v>57</v>
      </c>
      <c r="S45">
        <v>55.9</v>
      </c>
      <c r="T45" s="62">
        <v>57.6</v>
      </c>
      <c r="V45" s="61">
        <v>0.21</v>
      </c>
      <c r="W45">
        <v>0.1</v>
      </c>
      <c r="X45">
        <v>0.26</v>
      </c>
      <c r="Y45" s="62">
        <v>0.13</v>
      </c>
      <c r="AA45" s="78">
        <v>5.128181499172924</v>
      </c>
      <c r="AB45" s="21">
        <v>3.601251052789975</v>
      </c>
      <c r="AC45" s="21">
        <v>4.1198312043917316</v>
      </c>
      <c r="AD45" s="79">
        <v>3.601251052789975</v>
      </c>
      <c r="AK45" s="21"/>
      <c r="AL45" s="21"/>
      <c r="AM45" s="21"/>
      <c r="AN45" s="21"/>
    </row>
    <row r="46" spans="1:40" x14ac:dyDescent="0.25">
      <c r="A46">
        <v>7.1</v>
      </c>
      <c r="B46" s="61">
        <v>5</v>
      </c>
      <c r="C46">
        <v>8</v>
      </c>
      <c r="D46">
        <v>3</v>
      </c>
      <c r="E46" s="62">
        <v>4</v>
      </c>
      <c r="G46" s="78">
        <v>72.761391700000004</v>
      </c>
      <c r="H46" s="21">
        <v>93.315372170000003</v>
      </c>
      <c r="I46" s="21">
        <v>106.62232</v>
      </c>
      <c r="J46" s="79">
        <v>99.136839739999999</v>
      </c>
      <c r="L46" s="78">
        <v>9.34</v>
      </c>
      <c r="M46" s="21">
        <v>10.1</v>
      </c>
      <c r="N46" s="21">
        <v>11.2</v>
      </c>
      <c r="O46" s="79">
        <v>10.7</v>
      </c>
      <c r="Q46" s="61">
        <v>54</v>
      </c>
      <c r="R46">
        <v>56.9</v>
      </c>
      <c r="S46">
        <v>57.3</v>
      </c>
      <c r="T46" s="62">
        <v>57.3</v>
      </c>
      <c r="V46" s="61">
        <v>0.19</v>
      </c>
      <c r="W46">
        <v>0.24</v>
      </c>
      <c r="X46">
        <v>0.41</v>
      </c>
      <c r="Y46" s="62">
        <v>0</v>
      </c>
      <c r="AA46" s="78">
        <v>3.8029211117462141</v>
      </c>
      <c r="AB46" s="21">
        <v>3.5628377082268821</v>
      </c>
      <c r="AC46" s="21">
        <v>4.1966578935179175</v>
      </c>
      <c r="AD46" s="79">
        <v>3.5532343720861088</v>
      </c>
      <c r="AK46" s="21"/>
      <c r="AL46" s="21"/>
      <c r="AM46" s="21"/>
      <c r="AN46" s="21"/>
    </row>
    <row r="47" spans="1:40" x14ac:dyDescent="0.25">
      <c r="A47">
        <v>7.2</v>
      </c>
      <c r="B47" s="61">
        <v>3</v>
      </c>
      <c r="C47">
        <v>1</v>
      </c>
      <c r="D47">
        <v>5</v>
      </c>
      <c r="E47" s="62">
        <v>1</v>
      </c>
      <c r="G47" s="78">
        <v>72.448158620000001</v>
      </c>
      <c r="H47" s="21">
        <v>97.156104709999994</v>
      </c>
      <c r="I47" s="21">
        <v>109.3300606</v>
      </c>
      <c r="J47" s="79">
        <v>105.7725499</v>
      </c>
      <c r="L47" s="78">
        <v>8.01</v>
      </c>
      <c r="M47" s="21">
        <v>10.7</v>
      </c>
      <c r="N47" s="21">
        <v>9.5399999999999991</v>
      </c>
      <c r="O47" s="79">
        <v>10.6</v>
      </c>
      <c r="Q47" s="61">
        <v>51.3</v>
      </c>
      <c r="R47">
        <v>57.6</v>
      </c>
      <c r="S47">
        <v>57.1</v>
      </c>
      <c r="T47" s="62">
        <v>57.4</v>
      </c>
      <c r="V47" s="61">
        <v>0.31</v>
      </c>
      <c r="W47">
        <v>0.17</v>
      </c>
      <c r="X47">
        <v>0.15</v>
      </c>
      <c r="Y47" s="62">
        <v>7.0000000000000007E-2</v>
      </c>
      <c r="AA47" s="78">
        <v>2.8713975060912071</v>
      </c>
      <c r="AB47" s="21">
        <v>3.5148210275230158</v>
      </c>
      <c r="AC47" s="21">
        <v>4.5519813307265284</v>
      </c>
      <c r="AD47" s="79">
        <v>3.841334456309307</v>
      </c>
      <c r="AK47" s="21"/>
      <c r="AL47" s="21"/>
      <c r="AM47" s="21"/>
      <c r="AN47" s="21"/>
    </row>
    <row r="48" spans="1:40" x14ac:dyDescent="0.25">
      <c r="A48">
        <v>7.3</v>
      </c>
      <c r="B48" s="61">
        <v>11</v>
      </c>
      <c r="C48">
        <v>9</v>
      </c>
      <c r="D48">
        <v>9</v>
      </c>
      <c r="E48" s="62">
        <v>3</v>
      </c>
      <c r="G48" s="78">
        <v>54.454078039999999</v>
      </c>
      <c r="H48" s="21">
        <v>94.007118890000001</v>
      </c>
      <c r="I48" s="21">
        <v>104.4934441</v>
      </c>
      <c r="J48" s="79">
        <v>103.8151415</v>
      </c>
      <c r="L48" s="78">
        <v>7.47</v>
      </c>
      <c r="M48" s="21">
        <v>8.33</v>
      </c>
      <c r="N48" s="21">
        <v>10.5</v>
      </c>
      <c r="O48" s="79">
        <v>10.6</v>
      </c>
      <c r="Q48" s="61">
        <v>49.4</v>
      </c>
      <c r="R48">
        <v>56.8</v>
      </c>
      <c r="S48">
        <v>55.9</v>
      </c>
      <c r="T48" s="62">
        <v>56.9</v>
      </c>
      <c r="V48" s="61">
        <v>1</v>
      </c>
      <c r="W48">
        <v>0.18</v>
      </c>
      <c r="X48">
        <v>1.3</v>
      </c>
      <c r="Y48" s="62">
        <v>0.09</v>
      </c>
      <c r="AA48" s="78">
        <v>2.7081407916980615</v>
      </c>
      <c r="AB48" s="21">
        <v>3.8989544731539469</v>
      </c>
      <c r="AC48" s="21">
        <v>4.5615846668673017</v>
      </c>
      <c r="AD48" s="79">
        <v>2.5448840773049159</v>
      </c>
      <c r="AK48" s="21"/>
      <c r="AL48" s="21"/>
      <c r="AM48" s="21"/>
      <c r="AN48" s="21"/>
    </row>
    <row r="49" spans="1:40" x14ac:dyDescent="0.25">
      <c r="A49">
        <v>7.4</v>
      </c>
      <c r="B49" s="61">
        <v>2</v>
      </c>
      <c r="C49">
        <v>14</v>
      </c>
      <c r="D49">
        <v>14</v>
      </c>
      <c r="E49" s="62">
        <v>13</v>
      </c>
      <c r="G49" s="78">
        <v>67.935707960000002</v>
      </c>
      <c r="H49" s="21">
        <v>99.156944420000002</v>
      </c>
      <c r="I49" s="21">
        <v>97.346898609999997</v>
      </c>
      <c r="J49" s="79">
        <v>101.371422</v>
      </c>
      <c r="L49" s="78">
        <v>8.8000000000000007</v>
      </c>
      <c r="M49" s="21">
        <v>10.1</v>
      </c>
      <c r="N49" s="21">
        <v>10.7</v>
      </c>
      <c r="O49" s="79">
        <v>10.9</v>
      </c>
      <c r="Q49" s="61">
        <v>54</v>
      </c>
      <c r="R49">
        <v>57.7</v>
      </c>
      <c r="S49">
        <v>55.5</v>
      </c>
      <c r="T49" s="62">
        <v>57.7</v>
      </c>
      <c r="V49" s="61">
        <v>0.26</v>
      </c>
      <c r="W49">
        <v>0.18</v>
      </c>
      <c r="X49">
        <v>2.1</v>
      </c>
      <c r="Y49" s="62">
        <v>0.25</v>
      </c>
      <c r="AA49" s="78">
        <v>3.2555309517221374</v>
      </c>
      <c r="AB49" s="21">
        <v>3.4379943383968299</v>
      </c>
      <c r="AC49" s="21">
        <v>2.5256774050233695</v>
      </c>
      <c r="AD49" s="79">
        <v>4.0334011791247724</v>
      </c>
      <c r="AK49" s="21"/>
      <c r="AL49" s="21"/>
      <c r="AM49" s="21"/>
      <c r="AN49" s="21"/>
    </row>
    <row r="50" spans="1:40" x14ac:dyDescent="0.25">
      <c r="A50">
        <v>7.5</v>
      </c>
      <c r="B50" s="61">
        <v>9</v>
      </c>
      <c r="C50">
        <v>12</v>
      </c>
      <c r="D50">
        <v>4</v>
      </c>
      <c r="E50" s="62">
        <v>8</v>
      </c>
      <c r="G50" s="78">
        <v>58.547128299999997</v>
      </c>
      <c r="H50" s="21">
        <v>95.172092770000006</v>
      </c>
      <c r="I50" s="21">
        <v>105.8367293</v>
      </c>
      <c r="J50" s="79">
        <v>96.169182210000002</v>
      </c>
      <c r="L50" s="78">
        <v>7.93</v>
      </c>
      <c r="M50" s="21">
        <v>9.33</v>
      </c>
      <c r="N50" s="21">
        <v>10.5</v>
      </c>
      <c r="O50" s="79">
        <v>10.9</v>
      </c>
      <c r="Q50" s="61">
        <v>51</v>
      </c>
      <c r="R50">
        <v>55.8</v>
      </c>
      <c r="S50">
        <v>56.7</v>
      </c>
      <c r="T50" s="62">
        <v>56.7</v>
      </c>
      <c r="V50" s="61">
        <v>0.23</v>
      </c>
      <c r="W50">
        <v>0.15</v>
      </c>
      <c r="X50">
        <v>1</v>
      </c>
      <c r="Y50" s="62">
        <v>0.17</v>
      </c>
      <c r="AA50" s="78">
        <v>2.9002075145135264</v>
      </c>
      <c r="AB50" s="21">
        <v>3.0730675650474453</v>
      </c>
      <c r="AC50" s="21">
        <v>4.7152380451196745</v>
      </c>
      <c r="AD50" s="79">
        <v>3.1210842457513119</v>
      </c>
      <c r="AK50" s="21"/>
      <c r="AL50" s="21"/>
      <c r="AM50" s="21"/>
      <c r="AN50" s="21"/>
    </row>
    <row r="51" spans="1:40" x14ac:dyDescent="0.25">
      <c r="A51">
        <v>7.6</v>
      </c>
      <c r="B51" s="61">
        <v>1</v>
      </c>
      <c r="C51">
        <v>11</v>
      </c>
      <c r="D51">
        <v>1</v>
      </c>
      <c r="E51" s="62">
        <v>6</v>
      </c>
      <c r="G51" s="78">
        <v>67.595466990000006</v>
      </c>
      <c r="H51" s="21">
        <v>93.4918306</v>
      </c>
      <c r="I51" s="21">
        <v>117.7239141</v>
      </c>
      <c r="J51" s="79">
        <v>105.55506010000001</v>
      </c>
      <c r="L51" s="78">
        <v>7.79</v>
      </c>
      <c r="M51" s="21">
        <v>9.93</v>
      </c>
      <c r="N51" s="21">
        <v>10.6</v>
      </c>
      <c r="O51" s="79">
        <v>10.6</v>
      </c>
      <c r="Q51" s="61">
        <v>51.1</v>
      </c>
      <c r="R51">
        <v>57.6</v>
      </c>
      <c r="S51">
        <v>57.5</v>
      </c>
      <c r="T51" s="62">
        <v>57.1</v>
      </c>
      <c r="V51" s="61">
        <v>0.25</v>
      </c>
      <c r="W51">
        <v>0.25</v>
      </c>
      <c r="X51">
        <v>0.63</v>
      </c>
      <c r="Y51" s="62">
        <v>0.28000000000000003</v>
      </c>
      <c r="AA51" s="78">
        <v>3.3323576408483242</v>
      </c>
      <c r="AB51" s="21">
        <v>3.0442575566251251</v>
      </c>
      <c r="AC51" s="21">
        <v>3.8509377924500798</v>
      </c>
      <c r="AD51" s="79">
        <v>4.6096013475711679</v>
      </c>
      <c r="AK51" s="21"/>
      <c r="AL51" s="21"/>
      <c r="AM51" s="21"/>
      <c r="AN51" s="21"/>
    </row>
    <row r="52" spans="1:40" x14ac:dyDescent="0.25">
      <c r="A52">
        <v>7.7</v>
      </c>
      <c r="B52" s="61">
        <v>6</v>
      </c>
      <c r="C52">
        <v>5</v>
      </c>
      <c r="D52">
        <v>10</v>
      </c>
      <c r="E52" s="62">
        <v>7</v>
      </c>
      <c r="G52" s="78">
        <v>59.65276137</v>
      </c>
      <c r="H52" s="21">
        <v>102.71610320000001</v>
      </c>
      <c r="I52" s="21">
        <v>94.628888889999999</v>
      </c>
      <c r="J52" s="79">
        <v>110.6716662</v>
      </c>
      <c r="L52" s="78">
        <v>7</v>
      </c>
      <c r="M52" s="21">
        <v>10</v>
      </c>
      <c r="N52" s="21">
        <v>10.199999999999999</v>
      </c>
      <c r="O52" s="79">
        <v>10.8</v>
      </c>
      <c r="Q52" s="61">
        <v>49.8</v>
      </c>
      <c r="R52">
        <v>58.1</v>
      </c>
      <c r="S52">
        <v>56.2</v>
      </c>
      <c r="T52" s="62">
        <v>57</v>
      </c>
      <c r="V52" s="61">
        <v>1</v>
      </c>
      <c r="W52">
        <v>0.15</v>
      </c>
      <c r="X52">
        <v>0.33</v>
      </c>
      <c r="Y52" s="62">
        <v>0.1</v>
      </c>
      <c r="AA52" s="78">
        <v>3.4379943383968299</v>
      </c>
      <c r="AB52" s="21">
        <v>2.9770342036397128</v>
      </c>
      <c r="AC52" s="21">
        <v>3.8989544731539469</v>
      </c>
      <c r="AD52" s="79">
        <v>4.4655513054595692</v>
      </c>
      <c r="AK52" s="21"/>
      <c r="AL52" s="21"/>
      <c r="AM52" s="21"/>
      <c r="AN52" s="21"/>
    </row>
    <row r="53" spans="1:40" x14ac:dyDescent="0.25">
      <c r="A53">
        <v>8.1</v>
      </c>
      <c r="B53" s="61">
        <v>10</v>
      </c>
      <c r="C53">
        <v>2</v>
      </c>
      <c r="D53">
        <v>8</v>
      </c>
      <c r="E53" s="62">
        <v>2</v>
      </c>
      <c r="G53" s="78">
        <v>66.008510479999998</v>
      </c>
      <c r="H53" s="21">
        <v>72.173857299999995</v>
      </c>
      <c r="I53" s="21">
        <v>95.692931869999995</v>
      </c>
      <c r="J53" s="79">
        <v>96.964374300000003</v>
      </c>
      <c r="L53" s="78">
        <v>7.87</v>
      </c>
      <c r="M53" s="21">
        <v>9.4700000000000006</v>
      </c>
      <c r="N53" s="21">
        <v>10.199999999999999</v>
      </c>
      <c r="O53" s="79">
        <v>10.7</v>
      </c>
      <c r="Q53" s="61">
        <v>50.7</v>
      </c>
      <c r="R53">
        <v>57.5</v>
      </c>
      <c r="S53">
        <v>55.1</v>
      </c>
      <c r="T53" s="62">
        <v>56.4</v>
      </c>
      <c r="V53" s="61">
        <v>1.2</v>
      </c>
      <c r="W53">
        <v>0.15</v>
      </c>
      <c r="X53">
        <v>0.9</v>
      </c>
      <c r="Y53" s="62">
        <v>0</v>
      </c>
      <c r="AA53" s="78">
        <v>5.0993714907506043</v>
      </c>
      <c r="AB53" s="21">
        <v>3.063464228906672</v>
      </c>
      <c r="AC53" s="21">
        <v>3.7645077671831211</v>
      </c>
      <c r="AD53" s="79">
        <v>3.601251052789975</v>
      </c>
      <c r="AK53" s="21"/>
      <c r="AL53" s="21"/>
      <c r="AM53" s="21"/>
      <c r="AN53" s="21"/>
    </row>
    <row r="54" spans="1:40" x14ac:dyDescent="0.25">
      <c r="A54">
        <v>8.1999999999999993</v>
      </c>
      <c r="B54" s="61">
        <v>14</v>
      </c>
      <c r="C54">
        <v>4</v>
      </c>
      <c r="D54">
        <v>7</v>
      </c>
      <c r="E54" s="62">
        <v>10</v>
      </c>
      <c r="G54" s="78">
        <v>68.258049</v>
      </c>
      <c r="H54" s="21">
        <v>67.114701839999995</v>
      </c>
      <c r="I54" s="21">
        <v>112.2040035</v>
      </c>
      <c r="J54" s="79">
        <v>96.673495849999995</v>
      </c>
      <c r="L54" s="78">
        <v>8.27</v>
      </c>
      <c r="M54" s="21">
        <v>9.58</v>
      </c>
      <c r="N54" s="21">
        <v>10.1</v>
      </c>
      <c r="O54" s="79">
        <v>10.5</v>
      </c>
      <c r="Q54" s="61">
        <v>52.5</v>
      </c>
      <c r="R54">
        <v>57.6</v>
      </c>
      <c r="S54">
        <v>56.3</v>
      </c>
      <c r="T54" s="62">
        <v>55.7</v>
      </c>
      <c r="V54" s="61">
        <v>1.3</v>
      </c>
      <c r="W54">
        <v>0.17</v>
      </c>
      <c r="X54">
        <v>0.33</v>
      </c>
      <c r="Y54" s="62">
        <v>0.12</v>
      </c>
      <c r="AA54" s="78">
        <v>4.1102278682509574</v>
      </c>
      <c r="AB54" s="21">
        <v>2.3336106822079041</v>
      </c>
      <c r="AC54" s="21">
        <v>4.4367412970372495</v>
      </c>
      <c r="AD54" s="79">
        <v>3.601251052789975</v>
      </c>
      <c r="AK54" s="21"/>
      <c r="AL54" s="21"/>
      <c r="AM54" s="21"/>
      <c r="AN54" s="21"/>
    </row>
    <row r="55" spans="1:40" x14ac:dyDescent="0.25">
      <c r="A55">
        <v>8.3000000000000007</v>
      </c>
      <c r="B55" s="61">
        <v>8</v>
      </c>
      <c r="C55">
        <v>7</v>
      </c>
      <c r="D55">
        <v>11</v>
      </c>
      <c r="E55" s="62">
        <v>9</v>
      </c>
      <c r="G55" s="78">
        <v>53.647388120000002</v>
      </c>
      <c r="H55" s="21">
        <v>64.837478329999996</v>
      </c>
      <c r="I55" s="21">
        <v>104.61264540000001</v>
      </c>
      <c r="J55" s="79">
        <v>94.568742569999998</v>
      </c>
      <c r="L55" s="78">
        <v>6.84</v>
      </c>
      <c r="M55" s="21">
        <v>8.9700000000000006</v>
      </c>
      <c r="N55" s="21">
        <v>10.7</v>
      </c>
      <c r="O55" s="79">
        <v>10.5</v>
      </c>
      <c r="Q55" s="61">
        <v>48.4</v>
      </c>
      <c r="R55">
        <v>57.7</v>
      </c>
      <c r="S55">
        <v>56.6</v>
      </c>
      <c r="T55" s="62">
        <v>56.6</v>
      </c>
      <c r="V55" s="61">
        <v>1.5</v>
      </c>
      <c r="W55">
        <v>0.09</v>
      </c>
      <c r="X55">
        <v>1.2</v>
      </c>
      <c r="Y55" s="62">
        <v>0.23</v>
      </c>
      <c r="AA55" s="78">
        <v>3.9469711538578132</v>
      </c>
      <c r="AB55" s="21">
        <v>2.1223372871108923</v>
      </c>
      <c r="AC55" s="21">
        <v>4.7920647342458595</v>
      </c>
      <c r="AD55" s="79">
        <v>3.025050884343579</v>
      </c>
      <c r="AK55" s="21"/>
      <c r="AL55" s="21"/>
      <c r="AM55" s="21"/>
      <c r="AN55" s="21"/>
    </row>
    <row r="56" spans="1:40" x14ac:dyDescent="0.25">
      <c r="A56">
        <v>8.4</v>
      </c>
      <c r="B56" s="61">
        <v>4</v>
      </c>
      <c r="C56">
        <v>6</v>
      </c>
      <c r="D56">
        <v>13</v>
      </c>
      <c r="E56" s="62">
        <v>14</v>
      </c>
      <c r="G56" s="78">
        <v>75.426270360000004</v>
      </c>
      <c r="H56" s="21">
        <v>63.491347560000001</v>
      </c>
      <c r="I56" s="21">
        <v>102.8767308</v>
      </c>
      <c r="J56" s="79">
        <v>99.030365419999995</v>
      </c>
      <c r="L56" s="78">
        <v>8.1</v>
      </c>
      <c r="M56" s="21">
        <v>9.16</v>
      </c>
      <c r="N56" s="21">
        <v>9.81</v>
      </c>
      <c r="O56" s="79">
        <v>10.6</v>
      </c>
      <c r="Q56" s="61">
        <v>54.3</v>
      </c>
      <c r="R56">
        <v>56.8</v>
      </c>
      <c r="S56">
        <v>56.4</v>
      </c>
      <c r="T56" s="62">
        <v>56.9</v>
      </c>
      <c r="V56" s="61">
        <v>0.33</v>
      </c>
      <c r="W56">
        <v>0.14000000000000001</v>
      </c>
      <c r="X56">
        <v>0.33</v>
      </c>
      <c r="Y56" s="62">
        <v>0.2</v>
      </c>
      <c r="AA56" s="78">
        <v>3.0922742373289922</v>
      </c>
      <c r="AB56" s="21">
        <v>2.506470732741823</v>
      </c>
      <c r="AC56" s="21">
        <v>3.3803743215521904</v>
      </c>
      <c r="AD56" s="79">
        <v>4.3215012633479697</v>
      </c>
      <c r="AK56" s="21"/>
      <c r="AL56" s="21"/>
      <c r="AM56" s="21"/>
      <c r="AN56" s="21"/>
    </row>
    <row r="57" spans="1:40" x14ac:dyDescent="0.25">
      <c r="A57">
        <v>8.5</v>
      </c>
      <c r="B57" s="61">
        <v>7</v>
      </c>
      <c r="C57">
        <v>13</v>
      </c>
      <c r="D57">
        <v>12</v>
      </c>
      <c r="E57" s="62">
        <v>5</v>
      </c>
      <c r="G57" s="78">
        <v>56.184076060000002</v>
      </c>
      <c r="H57" s="21">
        <v>56.375095960000003</v>
      </c>
      <c r="I57" s="21">
        <v>91.587321650000007</v>
      </c>
      <c r="J57" s="79">
        <v>104.3338085</v>
      </c>
      <c r="L57" s="78">
        <v>7.63</v>
      </c>
      <c r="M57" s="21">
        <v>8.92</v>
      </c>
      <c r="N57" s="21">
        <v>8.85</v>
      </c>
      <c r="O57" s="79">
        <v>10.9</v>
      </c>
      <c r="Q57" s="61">
        <v>50.7</v>
      </c>
      <c r="R57">
        <v>56.4</v>
      </c>
      <c r="S57">
        <v>54.8</v>
      </c>
      <c r="T57" s="62">
        <v>57.7</v>
      </c>
      <c r="V57" s="61">
        <v>0.15</v>
      </c>
      <c r="W57">
        <v>0.17</v>
      </c>
      <c r="X57">
        <v>1.5</v>
      </c>
      <c r="Y57" s="62">
        <v>0.16</v>
      </c>
      <c r="AA57" s="78">
        <v>4.7248413812604477</v>
      </c>
      <c r="AB57" s="21">
        <v>2.765760808542701</v>
      </c>
      <c r="AC57" s="21">
        <v>3.8701444647316268</v>
      </c>
      <c r="AD57" s="79">
        <v>2.6889341194165151</v>
      </c>
      <c r="AK57" s="21"/>
      <c r="AL57" s="21"/>
      <c r="AM57" s="21"/>
      <c r="AN57" s="21"/>
    </row>
    <row r="58" spans="1:40" x14ac:dyDescent="0.25">
      <c r="A58">
        <v>8.6</v>
      </c>
      <c r="B58" s="61">
        <v>13</v>
      </c>
      <c r="C58">
        <v>3</v>
      </c>
      <c r="D58">
        <v>6</v>
      </c>
      <c r="E58" s="62">
        <v>12</v>
      </c>
      <c r="G58" s="78">
        <v>74.288992469999997</v>
      </c>
      <c r="H58" s="21">
        <v>57.385062670000003</v>
      </c>
      <c r="I58" s="21">
        <v>106.5541486</v>
      </c>
      <c r="J58" s="79">
        <v>98.473674189999997</v>
      </c>
      <c r="L58" s="78">
        <v>8.07</v>
      </c>
      <c r="M58" s="21">
        <v>9.6</v>
      </c>
      <c r="N58" s="21">
        <v>9.4700000000000006</v>
      </c>
      <c r="O58" s="79">
        <v>9.31</v>
      </c>
      <c r="Q58" s="61">
        <v>53.8</v>
      </c>
      <c r="R58">
        <v>57.5</v>
      </c>
      <c r="S58">
        <v>55.3</v>
      </c>
      <c r="T58" s="62">
        <v>53</v>
      </c>
      <c r="V58" s="61">
        <v>0.18</v>
      </c>
      <c r="W58">
        <v>0.22</v>
      </c>
      <c r="X58">
        <v>1.1000000000000001</v>
      </c>
      <c r="Y58" s="62">
        <v>0.27</v>
      </c>
      <c r="AA58" s="78">
        <v>3.5340276998045619</v>
      </c>
      <c r="AB58" s="21">
        <v>2.4392473797564094</v>
      </c>
      <c r="AC58" s="21">
        <v>4.7248413812604477</v>
      </c>
      <c r="AD58" s="79">
        <v>3.9853844984209057</v>
      </c>
      <c r="AK58" s="21"/>
      <c r="AL58" s="21"/>
      <c r="AM58" s="21"/>
      <c r="AN58" s="21"/>
    </row>
    <row r="59" spans="1:40" ht="16.5" thickBot="1" x14ac:dyDescent="0.3">
      <c r="A59">
        <v>8.6999999999999993</v>
      </c>
      <c r="B59" s="63">
        <v>12</v>
      </c>
      <c r="C59" s="65">
        <v>10</v>
      </c>
      <c r="D59" s="65">
        <v>2</v>
      </c>
      <c r="E59" s="64">
        <v>11</v>
      </c>
      <c r="G59" s="80">
        <v>54.601187709999998</v>
      </c>
      <c r="H59" s="81">
        <v>49.582637499999997</v>
      </c>
      <c r="I59" s="81">
        <v>111.6880177</v>
      </c>
      <c r="J59" s="82">
        <v>100.4871093</v>
      </c>
      <c r="L59" s="80">
        <v>6.34</v>
      </c>
      <c r="M59" s="81">
        <v>8.15</v>
      </c>
      <c r="N59" s="81">
        <v>10.4</v>
      </c>
      <c r="O59" s="82">
        <v>10.4</v>
      </c>
      <c r="Q59" s="63">
        <v>46.2</v>
      </c>
      <c r="R59" s="65">
        <v>56.5</v>
      </c>
      <c r="S59" s="65">
        <v>56.8</v>
      </c>
      <c r="T59" s="64">
        <v>56.7</v>
      </c>
      <c r="V59" s="63">
        <v>0.9</v>
      </c>
      <c r="W59" s="65">
        <v>0.16</v>
      </c>
      <c r="X59" s="65">
        <v>0.16</v>
      </c>
      <c r="Y59" s="64">
        <v>0.08</v>
      </c>
      <c r="AA59" s="80">
        <v>5.2626282051437503</v>
      </c>
      <c r="AB59" s="81">
        <v>2.5929007580087817</v>
      </c>
      <c r="AC59" s="81">
        <v>4.4079312886149289</v>
      </c>
      <c r="AD59" s="82">
        <v>4.1294345405325048</v>
      </c>
      <c r="AK59" s="21"/>
      <c r="AL59" s="21"/>
      <c r="AM59" s="21"/>
      <c r="AN59" s="21"/>
    </row>
    <row r="1048576" spans="6:31" x14ac:dyDescent="0.25">
      <c r="F1048576">
        <v>0</v>
      </c>
      <c r="K1048576">
        <v>0</v>
      </c>
      <c r="P1048576">
        <v>0</v>
      </c>
      <c r="U1048576">
        <v>0</v>
      </c>
      <c r="Z1048576">
        <v>0</v>
      </c>
      <c r="AE1048576">
        <v>0</v>
      </c>
    </row>
  </sheetData>
  <sheetProtection algorithmName="SHA-512" hashValue="liTSVbfaH1m57J1aaMoN4EW4jnoSoIQ796CSc27fMkynGikDY8Q8KtgaWpZLFPSHfJUqZdnJM0XqjTCKakelmQ==" saltValue="IghwtMNNCpIEE6iJCS/TyA==" spinCount="100000" sheet="1" objects="1" scenarios="1"/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56405-591A-41FD-9AF8-F6C3112F3154}">
  <dimension ref="A1:AN1048576"/>
  <sheetViews>
    <sheetView workbookViewId="0"/>
  </sheetViews>
  <sheetFormatPr defaultRowHeight="15.75" x14ac:dyDescent="0.25"/>
  <cols>
    <col min="1" max="1" width="1.875" bestFit="1" customWidth="1"/>
    <col min="2" max="2" width="6.5" bestFit="1" customWidth="1"/>
    <col min="3" max="3" width="6" bestFit="1" customWidth="1"/>
    <col min="4" max="4" width="7.625" bestFit="1" customWidth="1"/>
    <col min="5" max="5" width="7.25" bestFit="1" customWidth="1"/>
    <col min="6" max="7" width="7.625" bestFit="1" customWidth="1"/>
    <col min="8" max="8" width="6.5" bestFit="1" customWidth="1"/>
    <col min="9" max="9" width="8.375" bestFit="1" customWidth="1"/>
    <col min="11" max="13" width="7.625" bestFit="1" customWidth="1"/>
    <col min="14" max="14" width="1.875" bestFit="1" customWidth="1"/>
    <col min="15" max="16" width="4.875" bestFit="1" customWidth="1"/>
    <col min="17" max="20" width="8.25" bestFit="1" customWidth="1"/>
    <col min="21" max="21" width="8.75" customWidth="1"/>
    <col min="22" max="22" width="8.25" bestFit="1" customWidth="1"/>
    <col min="23" max="23" width="8.375" bestFit="1" customWidth="1"/>
    <col min="25" max="25" width="7.25" bestFit="1" customWidth="1"/>
    <col min="26" max="27" width="8.25" bestFit="1" customWidth="1"/>
    <col min="28" max="28" width="1.875" bestFit="1" customWidth="1"/>
    <col min="29" max="29" width="5.375" bestFit="1" customWidth="1"/>
    <col min="30" max="30" width="4.375" bestFit="1" customWidth="1"/>
    <col min="31" max="32" width="7.25" bestFit="1" customWidth="1"/>
    <col min="33" max="33" width="7.5" bestFit="1" customWidth="1"/>
    <col min="34" max="35" width="6.5" bestFit="1" customWidth="1"/>
    <col min="36" max="36" width="8.375" bestFit="1" customWidth="1"/>
    <col min="38" max="40" width="7.25" bestFit="1" customWidth="1"/>
  </cols>
  <sheetData>
    <row r="1" spans="2:40" ht="16.5" thickBot="1" x14ac:dyDescent="0.3"/>
    <row r="2" spans="2:40" x14ac:dyDescent="0.25">
      <c r="B2" s="92"/>
      <c r="C2" s="93"/>
      <c r="D2" s="132" t="s">
        <v>115</v>
      </c>
      <c r="E2" s="132"/>
      <c r="F2" s="132"/>
      <c r="G2" s="132"/>
      <c r="H2" s="132"/>
      <c r="I2" s="132"/>
      <c r="J2" s="132"/>
      <c r="K2" s="132"/>
      <c r="L2" s="93"/>
      <c r="M2" s="94"/>
      <c r="O2" s="92"/>
      <c r="P2" s="93"/>
      <c r="Q2" s="132" t="s">
        <v>116</v>
      </c>
      <c r="R2" s="132"/>
      <c r="S2" s="132"/>
      <c r="T2" s="132"/>
      <c r="U2" s="132"/>
      <c r="V2" s="132"/>
      <c r="W2" s="132"/>
      <c r="X2" s="132"/>
      <c r="Y2" s="132"/>
      <c r="Z2" s="93"/>
      <c r="AA2" s="94"/>
      <c r="AC2" s="92"/>
      <c r="AD2" s="93"/>
      <c r="AE2" s="139" t="s">
        <v>117</v>
      </c>
      <c r="AF2" s="139"/>
      <c r="AG2" s="139"/>
      <c r="AH2" s="139"/>
      <c r="AI2" s="139"/>
      <c r="AJ2" s="139"/>
      <c r="AK2" s="139"/>
      <c r="AL2" s="139"/>
      <c r="AM2" s="93"/>
      <c r="AN2" s="94"/>
    </row>
    <row r="3" spans="2:40" ht="31.5" x14ac:dyDescent="0.25">
      <c r="B3" s="95" t="s">
        <v>118</v>
      </c>
      <c r="C3" s="23" t="s">
        <v>119</v>
      </c>
      <c r="D3" s="23" t="s">
        <v>120</v>
      </c>
      <c r="E3" s="24" t="s">
        <v>121</v>
      </c>
      <c r="F3" s="24" t="s">
        <v>122</v>
      </c>
      <c r="G3" s="24" t="s">
        <v>123</v>
      </c>
      <c r="H3" s="24" t="s">
        <v>124</v>
      </c>
      <c r="I3" s="24" t="s">
        <v>125</v>
      </c>
      <c r="J3" s="24" t="s">
        <v>99</v>
      </c>
      <c r="K3" s="25" t="s">
        <v>126</v>
      </c>
      <c r="L3" s="22" t="s">
        <v>127</v>
      </c>
      <c r="M3" s="96" t="s">
        <v>128</v>
      </c>
      <c r="O3" s="106" t="s">
        <v>129</v>
      </c>
      <c r="P3" s="25" t="s">
        <v>130</v>
      </c>
      <c r="Q3" s="23" t="s">
        <v>120</v>
      </c>
      <c r="R3" s="24" t="s">
        <v>121</v>
      </c>
      <c r="S3" s="24" t="s">
        <v>122</v>
      </c>
      <c r="T3" s="24" t="s">
        <v>123</v>
      </c>
      <c r="U3" s="24" t="s">
        <v>124</v>
      </c>
      <c r="V3" s="24" t="s">
        <v>131</v>
      </c>
      <c r="W3" s="24" t="s">
        <v>125</v>
      </c>
      <c r="X3" s="24" t="s">
        <v>132</v>
      </c>
      <c r="Y3" s="25" t="s">
        <v>126</v>
      </c>
      <c r="Z3" s="22" t="s">
        <v>127</v>
      </c>
      <c r="AA3" s="96" t="s">
        <v>128</v>
      </c>
      <c r="AB3" s="1"/>
      <c r="AC3" s="95" t="s">
        <v>129</v>
      </c>
      <c r="AD3" s="24" t="s">
        <v>130</v>
      </c>
      <c r="AE3" s="23" t="s">
        <v>120</v>
      </c>
      <c r="AF3" s="24" t="s">
        <v>121</v>
      </c>
      <c r="AG3" s="24" t="s">
        <v>122</v>
      </c>
      <c r="AH3" s="24" t="s">
        <v>123</v>
      </c>
      <c r="AI3" s="24" t="s">
        <v>124</v>
      </c>
      <c r="AJ3" s="24" t="s">
        <v>125</v>
      </c>
      <c r="AK3" s="24" t="s">
        <v>132</v>
      </c>
      <c r="AL3" s="25" t="s">
        <v>126</v>
      </c>
      <c r="AM3" s="25" t="s">
        <v>127</v>
      </c>
      <c r="AN3" s="113" t="s">
        <v>128</v>
      </c>
    </row>
    <row r="4" spans="2:40" x14ac:dyDescent="0.25">
      <c r="B4" s="97">
        <v>14</v>
      </c>
      <c r="C4" s="27">
        <v>13.6</v>
      </c>
      <c r="D4" s="28">
        <v>0.01</v>
      </c>
      <c r="E4" s="98"/>
      <c r="F4" s="29">
        <v>0.03</v>
      </c>
      <c r="G4" s="29">
        <v>0</v>
      </c>
      <c r="H4" s="29"/>
      <c r="I4" s="29">
        <v>0.01</v>
      </c>
      <c r="J4" s="98"/>
      <c r="K4" s="30">
        <v>0</v>
      </c>
      <c r="L4" s="31">
        <f>AVERAGE(D4,F4,I4)</f>
        <v>1.6666666666666666E-2</v>
      </c>
      <c r="M4" s="99">
        <f>MEDIAN(D4,F4,I4)</f>
        <v>0.01</v>
      </c>
      <c r="O4" s="107">
        <v>65</v>
      </c>
      <c r="P4" s="41">
        <v>61</v>
      </c>
      <c r="Q4" s="29">
        <v>0</v>
      </c>
      <c r="R4" s="29">
        <v>0.02</v>
      </c>
      <c r="S4" s="29">
        <v>0</v>
      </c>
      <c r="T4" s="29">
        <v>0</v>
      </c>
      <c r="U4" s="7">
        <v>0</v>
      </c>
      <c r="V4" s="7">
        <v>0</v>
      </c>
      <c r="W4" s="7">
        <v>0</v>
      </c>
      <c r="X4" s="7">
        <v>0.03</v>
      </c>
      <c r="Y4" s="7">
        <v>0</v>
      </c>
      <c r="Z4" s="32">
        <f>AVERAGE(X4,R4)</f>
        <v>2.5000000000000001E-2</v>
      </c>
      <c r="AA4" s="108">
        <f>MEDIAN(R4,X4)</f>
        <v>2.5000000000000001E-2</v>
      </c>
      <c r="AC4" s="114">
        <v>2</v>
      </c>
      <c r="AD4" s="115">
        <v>0</v>
      </c>
      <c r="AE4" s="11">
        <v>0</v>
      </c>
      <c r="AF4" s="7">
        <v>0</v>
      </c>
      <c r="AG4" s="7">
        <v>0</v>
      </c>
      <c r="AH4" s="7"/>
      <c r="AI4" s="7"/>
      <c r="AJ4" s="7"/>
      <c r="AK4" s="7">
        <v>0</v>
      </c>
      <c r="AL4" s="12">
        <v>0</v>
      </c>
      <c r="AM4" s="43">
        <f>-AVERAGE(AE4:AK4)</f>
        <v>0</v>
      </c>
      <c r="AN4" s="108">
        <f>MEDIAN(AE4:AG4,AK4:AL4)</f>
        <v>0</v>
      </c>
    </row>
    <row r="5" spans="2:40" x14ac:dyDescent="0.25">
      <c r="B5" s="97">
        <v>14.5</v>
      </c>
      <c r="C5" s="27">
        <v>14.1</v>
      </c>
      <c r="D5" s="28">
        <v>0.02</v>
      </c>
      <c r="E5" s="98"/>
      <c r="F5" s="29">
        <v>4.4999999999999998E-2</v>
      </c>
      <c r="G5" s="29">
        <v>0.02</v>
      </c>
      <c r="H5" s="29"/>
      <c r="I5" s="29">
        <v>0.02</v>
      </c>
      <c r="J5" s="98"/>
      <c r="K5" s="30">
        <v>0</v>
      </c>
      <c r="L5" s="31">
        <f>AVERAGE(D5,F5:G5,I5)</f>
        <v>2.6250000000000002E-2</v>
      </c>
      <c r="M5" s="99">
        <f>MEDIAN(D5,F5,G5,I5)</f>
        <v>0.02</v>
      </c>
      <c r="O5" s="107">
        <v>60.9</v>
      </c>
      <c r="P5" s="41">
        <v>60</v>
      </c>
      <c r="Q5" s="29">
        <v>0</v>
      </c>
      <c r="R5" s="29">
        <v>0.02</v>
      </c>
      <c r="S5" s="29">
        <v>0</v>
      </c>
      <c r="T5" s="29">
        <v>0</v>
      </c>
      <c r="U5" s="7">
        <v>0</v>
      </c>
      <c r="V5" s="7">
        <v>0</v>
      </c>
      <c r="W5" s="7">
        <v>0</v>
      </c>
      <c r="X5" s="7">
        <v>0.01</v>
      </c>
      <c r="Y5" s="7">
        <v>0</v>
      </c>
      <c r="Z5" s="32">
        <f>AVERAGE(X5,R5)</f>
        <v>1.4999999999999999E-2</v>
      </c>
      <c r="AA5" s="108">
        <f>MEDIAN(R5,X5)</f>
        <v>1.4999999999999999E-2</v>
      </c>
      <c r="AC5" s="114">
        <v>2.1</v>
      </c>
      <c r="AD5" s="115">
        <v>2.0099999999999998</v>
      </c>
      <c r="AE5" s="11">
        <v>-0.15</v>
      </c>
      <c r="AF5" s="7">
        <v>-0.15</v>
      </c>
      <c r="AG5" s="7">
        <v>-0.02</v>
      </c>
      <c r="AH5" s="7"/>
      <c r="AI5" s="7"/>
      <c r="AJ5" s="7"/>
      <c r="AK5" s="7">
        <v>0</v>
      </c>
      <c r="AL5" s="12">
        <v>-0.15</v>
      </c>
      <c r="AM5" s="43">
        <f>AVERAGE(AE5:AG5,AL5)</f>
        <v>-0.11749999999999999</v>
      </c>
      <c r="AN5" s="108">
        <f>MEDIAN(AE5:AG5,AK5:AL5)</f>
        <v>-0.15</v>
      </c>
    </row>
    <row r="6" spans="2:40" x14ac:dyDescent="0.25">
      <c r="B6" s="97">
        <v>15</v>
      </c>
      <c r="C6" s="27">
        <v>14.6</v>
      </c>
      <c r="D6" s="28">
        <v>0.03</v>
      </c>
      <c r="E6" s="98"/>
      <c r="F6" s="29">
        <v>0.06</v>
      </c>
      <c r="G6" s="29">
        <v>0.04</v>
      </c>
      <c r="H6" s="29"/>
      <c r="I6" s="29">
        <v>0.03</v>
      </c>
      <c r="J6" s="98"/>
      <c r="K6" s="30">
        <v>0</v>
      </c>
      <c r="L6" s="31">
        <f t="shared" ref="L6:L8" si="0">AVERAGE(D6,F6:G6,I6)</f>
        <v>0.04</v>
      </c>
      <c r="M6" s="99">
        <f>MEDIAN(F6,G6,D6,I6)</f>
        <v>3.5000000000000003E-2</v>
      </c>
      <c r="O6" s="107">
        <v>59.9</v>
      </c>
      <c r="P6" s="41">
        <v>58</v>
      </c>
      <c r="Q6" s="29">
        <v>0</v>
      </c>
      <c r="R6" s="29">
        <v>0</v>
      </c>
      <c r="S6" s="29">
        <v>0</v>
      </c>
      <c r="T6" s="29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32">
        <f>AVERAGE(Q6:X6)</f>
        <v>0</v>
      </c>
      <c r="AA6" s="109"/>
      <c r="AC6" s="114">
        <v>2.2000000000000002</v>
      </c>
      <c r="AD6" s="115">
        <v>2.11</v>
      </c>
      <c r="AE6" s="11">
        <v>-0.15</v>
      </c>
      <c r="AF6" s="7">
        <v>-0.15</v>
      </c>
      <c r="AG6" s="7">
        <v>-0.04</v>
      </c>
      <c r="AH6" s="7"/>
      <c r="AI6" s="7"/>
      <c r="AJ6" s="7"/>
      <c r="AK6" s="7">
        <v>0</v>
      </c>
      <c r="AL6" s="12">
        <v>-0.15</v>
      </c>
      <c r="AM6" s="43">
        <f t="shared" ref="AM6:AM14" si="1">AVERAGE(AE6:AG6,AL6)</f>
        <v>-0.1225</v>
      </c>
      <c r="AN6" s="108">
        <f t="shared" ref="AN6:AN25" si="2">MEDIAN(AE6:AG6,AK6:AL6)</f>
        <v>-0.15</v>
      </c>
    </row>
    <row r="7" spans="2:40" x14ac:dyDescent="0.25">
      <c r="B7" s="97">
        <v>15.5</v>
      </c>
      <c r="C7" s="27">
        <v>15.1</v>
      </c>
      <c r="D7" s="28">
        <v>0.04</v>
      </c>
      <c r="E7" s="98"/>
      <c r="F7" s="29">
        <v>7.4999999999999997E-2</v>
      </c>
      <c r="G7" s="29">
        <v>0.06</v>
      </c>
      <c r="H7" s="29"/>
      <c r="I7" s="29">
        <v>0.04</v>
      </c>
      <c r="J7" s="98"/>
      <c r="K7" s="30">
        <v>0</v>
      </c>
      <c r="L7" s="31">
        <f t="shared" si="0"/>
        <v>5.3749999999999999E-2</v>
      </c>
      <c r="M7" s="99">
        <f>MEDIAN(F7,G7,D7,I7)</f>
        <v>0.05</v>
      </c>
      <c r="O7" s="107">
        <v>57.9</v>
      </c>
      <c r="P7" s="41">
        <v>57.5</v>
      </c>
      <c r="Q7" s="29">
        <v>-0.02</v>
      </c>
      <c r="R7" s="29">
        <v>-0.03</v>
      </c>
      <c r="S7" s="29">
        <v>-7.0000000000000007E-2</v>
      </c>
      <c r="T7" s="29">
        <v>-0.03</v>
      </c>
      <c r="U7" s="29">
        <v>-0.03</v>
      </c>
      <c r="V7" s="29">
        <v>-0.03</v>
      </c>
      <c r="W7" s="29">
        <v>-0.03</v>
      </c>
      <c r="X7" s="7">
        <v>-0.03</v>
      </c>
      <c r="Y7" s="7">
        <v>-0.02</v>
      </c>
      <c r="Z7" s="32">
        <f>AVERAGE(Q7:Y7)</f>
        <v>-3.2222222222222228E-2</v>
      </c>
      <c r="AA7" s="99">
        <f>MEDIAN(Q7:Y7)</f>
        <v>-0.03</v>
      </c>
      <c r="AC7" s="114">
        <v>2.2999999999999998</v>
      </c>
      <c r="AD7" s="115">
        <v>2.21</v>
      </c>
      <c r="AE7" s="11">
        <v>-0.15</v>
      </c>
      <c r="AF7" s="7">
        <v>-0.15</v>
      </c>
      <c r="AG7" s="7">
        <v>-0.06</v>
      </c>
      <c r="AH7" s="7"/>
      <c r="AI7" s="7"/>
      <c r="AJ7" s="7"/>
      <c r="AK7" s="7">
        <v>0</v>
      </c>
      <c r="AL7" s="12">
        <v>-0.15</v>
      </c>
      <c r="AM7" s="43">
        <f t="shared" si="1"/>
        <v>-0.1275</v>
      </c>
      <c r="AN7" s="108">
        <f t="shared" si="2"/>
        <v>-0.15</v>
      </c>
    </row>
    <row r="8" spans="2:40" x14ac:dyDescent="0.25">
      <c r="B8" s="97">
        <v>16</v>
      </c>
      <c r="C8" s="27">
        <v>15.6</v>
      </c>
      <c r="D8" s="28">
        <v>0.05</v>
      </c>
      <c r="E8" s="98"/>
      <c r="F8" s="29">
        <v>0.1</v>
      </c>
      <c r="G8" s="29">
        <v>0.08</v>
      </c>
      <c r="H8" s="29"/>
      <c r="I8" s="29">
        <v>0.05</v>
      </c>
      <c r="J8" s="98"/>
      <c r="K8" s="30">
        <v>0</v>
      </c>
      <c r="L8" s="31">
        <f t="shared" si="0"/>
        <v>7.0000000000000007E-2</v>
      </c>
      <c r="M8" s="99">
        <f>MEDIAN(I8,G8,F8,D8)</f>
        <v>6.5000000000000002E-2</v>
      </c>
      <c r="O8" s="107">
        <v>57.4</v>
      </c>
      <c r="P8" s="41">
        <v>57</v>
      </c>
      <c r="Q8" s="29">
        <v>-0.03</v>
      </c>
      <c r="R8" s="29">
        <v>-0.06</v>
      </c>
      <c r="S8" s="29">
        <v>-0.01</v>
      </c>
      <c r="T8" s="29">
        <v>-0.03</v>
      </c>
      <c r="U8" s="29">
        <v>-0.03</v>
      </c>
      <c r="V8" s="29">
        <v>-0.03</v>
      </c>
      <c r="W8" s="29">
        <v>-0.06</v>
      </c>
      <c r="X8" s="7">
        <v>-0.06</v>
      </c>
      <c r="Y8" s="7">
        <v>-0.04</v>
      </c>
      <c r="Z8" s="32">
        <f>AVERAGE(Q8:Y8)</f>
        <v>-3.888888888888889E-2</v>
      </c>
      <c r="AA8" s="99">
        <f>MEDIAN(Q8:Y8)</f>
        <v>-0.03</v>
      </c>
      <c r="AC8" s="114">
        <v>2.4</v>
      </c>
      <c r="AD8" s="115">
        <v>2.31</v>
      </c>
      <c r="AE8" s="11">
        <v>-0.15</v>
      </c>
      <c r="AF8" s="7">
        <v>-0.15</v>
      </c>
      <c r="AG8" s="7">
        <v>-0.08</v>
      </c>
      <c r="AH8" s="7" t="s">
        <v>133</v>
      </c>
      <c r="AI8" s="7" t="s">
        <v>133</v>
      </c>
      <c r="AJ8" s="7" t="s">
        <v>133</v>
      </c>
      <c r="AK8" s="7">
        <v>0</v>
      </c>
      <c r="AL8" s="12">
        <v>-0.15</v>
      </c>
      <c r="AM8" s="43">
        <f t="shared" si="1"/>
        <v>-0.13250000000000001</v>
      </c>
      <c r="AN8" s="108">
        <f t="shared" si="2"/>
        <v>-0.15</v>
      </c>
    </row>
    <row r="9" spans="2:40" x14ac:dyDescent="0.25">
      <c r="B9" s="97">
        <v>16.5</v>
      </c>
      <c r="C9" s="27">
        <v>16.100000000000001</v>
      </c>
      <c r="D9" s="28">
        <v>0.06</v>
      </c>
      <c r="E9" s="98"/>
      <c r="F9" s="29">
        <v>0.12</v>
      </c>
      <c r="G9" s="29">
        <v>0.1</v>
      </c>
      <c r="H9" s="29"/>
      <c r="I9" s="29">
        <v>0.06</v>
      </c>
      <c r="J9" s="29">
        <v>0.02</v>
      </c>
      <c r="K9" s="30">
        <v>0</v>
      </c>
      <c r="L9" s="31">
        <f>AVERAGE(D9,F9:G9,I9:J9)</f>
        <v>7.2000000000000008E-2</v>
      </c>
      <c r="M9" s="99">
        <f>MEDIAN(D9,F9:G9,I9:J9)</f>
        <v>0.06</v>
      </c>
      <c r="O9" s="107">
        <v>56.9</v>
      </c>
      <c r="P9" s="41">
        <v>56.5</v>
      </c>
      <c r="Q9" s="29">
        <v>-0.04</v>
      </c>
      <c r="R9" s="29">
        <v>-0.09</v>
      </c>
      <c r="S9" s="29">
        <v>-1.2999999999999999E-2</v>
      </c>
      <c r="T9" s="29">
        <v>-0.06</v>
      </c>
      <c r="U9" s="29">
        <v>-0.06</v>
      </c>
      <c r="V9" s="29">
        <v>-0.06</v>
      </c>
      <c r="W9" s="29">
        <v>-0.1</v>
      </c>
      <c r="X9" s="7">
        <v>-0.1</v>
      </c>
      <c r="Y9" s="7">
        <v>-0.08</v>
      </c>
      <c r="Z9" s="32">
        <f>AVERAGE(Q9:Y9)</f>
        <v>-6.7000000000000004E-2</v>
      </c>
      <c r="AA9" s="99">
        <f>MEDIAN(Q9:Y9)</f>
        <v>-0.06</v>
      </c>
      <c r="AC9" s="114">
        <v>2.5</v>
      </c>
      <c r="AD9" s="115">
        <v>2.41</v>
      </c>
      <c r="AE9" s="11">
        <v>-0.15</v>
      </c>
      <c r="AF9" s="7">
        <v>-0.15</v>
      </c>
      <c r="AG9" s="7">
        <v>-0.1</v>
      </c>
      <c r="AH9" s="7"/>
      <c r="AI9" s="7"/>
      <c r="AJ9" s="7"/>
      <c r="AK9" s="7">
        <v>0</v>
      </c>
      <c r="AL9" s="12">
        <v>-0.15</v>
      </c>
      <c r="AM9" s="43">
        <f t="shared" si="1"/>
        <v>-0.13750000000000001</v>
      </c>
      <c r="AN9" s="108">
        <f t="shared" si="2"/>
        <v>-0.15</v>
      </c>
    </row>
    <row r="10" spans="2:40" x14ac:dyDescent="0.25">
      <c r="B10" s="97">
        <v>17</v>
      </c>
      <c r="C10" s="27">
        <v>16.600000000000001</v>
      </c>
      <c r="D10" s="28">
        <v>7.0000000000000007E-2</v>
      </c>
      <c r="E10" s="98"/>
      <c r="F10" s="29">
        <v>0.14000000000000001</v>
      </c>
      <c r="G10" s="29">
        <v>0.12</v>
      </c>
      <c r="H10" s="29"/>
      <c r="I10" s="29">
        <v>7.0000000000000007E-2</v>
      </c>
      <c r="J10" s="29">
        <v>0.04</v>
      </c>
      <c r="K10" s="30">
        <v>0</v>
      </c>
      <c r="L10" s="31">
        <f t="shared" ref="L10:L12" si="3">AVERAGE(D10,F10:G10,I10:J10)</f>
        <v>8.7999999999999995E-2</v>
      </c>
      <c r="M10" s="99">
        <f t="shared" ref="M10:M12" si="4">MEDIAN(D10,F10:G10,I10:J10)</f>
        <v>7.0000000000000007E-2</v>
      </c>
      <c r="O10" s="107">
        <v>56.4</v>
      </c>
      <c r="P10" s="41">
        <v>56</v>
      </c>
      <c r="Q10" s="29">
        <v>-0.06</v>
      </c>
      <c r="R10" s="29">
        <v>-0.12</v>
      </c>
      <c r="S10" s="29">
        <v>-1.6E-2</v>
      </c>
      <c r="T10" s="29">
        <v>-0.09</v>
      </c>
      <c r="U10" s="29">
        <v>-0.09</v>
      </c>
      <c r="V10" s="29">
        <v>-0.09</v>
      </c>
      <c r="W10" s="29">
        <v>-0.14000000000000001</v>
      </c>
      <c r="X10" s="7">
        <v>-0.14000000000000001</v>
      </c>
      <c r="Y10" s="7">
        <v>-0.1</v>
      </c>
      <c r="Z10" s="32">
        <f>AVERAGE(Q10:Y10)</f>
        <v>-9.4E-2</v>
      </c>
      <c r="AA10" s="99">
        <f>MEDIAN(Q10:Y10)</f>
        <v>-0.09</v>
      </c>
      <c r="AC10" s="114">
        <v>2.6</v>
      </c>
      <c r="AD10" s="115">
        <v>2.5099999999999998</v>
      </c>
      <c r="AE10" s="11">
        <v>-0.15</v>
      </c>
      <c r="AF10" s="7">
        <v>-0.15</v>
      </c>
      <c r="AG10" s="7">
        <v>-0.13</v>
      </c>
      <c r="AH10" s="7"/>
      <c r="AI10" s="7"/>
      <c r="AJ10" s="7"/>
      <c r="AK10" s="7">
        <v>0</v>
      </c>
      <c r="AL10" s="12">
        <v>-0.15</v>
      </c>
      <c r="AM10" s="43">
        <f t="shared" si="1"/>
        <v>-0.14499999999999999</v>
      </c>
      <c r="AN10" s="108">
        <f t="shared" si="2"/>
        <v>-0.15</v>
      </c>
    </row>
    <row r="11" spans="2:40" x14ac:dyDescent="0.25">
      <c r="B11" s="97">
        <v>17.5</v>
      </c>
      <c r="C11" s="27">
        <v>17.100000000000001</v>
      </c>
      <c r="D11" s="28">
        <v>0.08</v>
      </c>
      <c r="E11" s="98"/>
      <c r="F11" s="29">
        <v>0.16</v>
      </c>
      <c r="G11" s="29">
        <v>0.14000000000000001</v>
      </c>
      <c r="H11" s="29"/>
      <c r="I11" s="29">
        <v>0.08</v>
      </c>
      <c r="J11" s="29">
        <v>0.06</v>
      </c>
      <c r="K11" s="30">
        <v>0</v>
      </c>
      <c r="L11" s="31">
        <f t="shared" si="3"/>
        <v>0.10400000000000001</v>
      </c>
      <c r="M11" s="99">
        <f t="shared" si="4"/>
        <v>0.08</v>
      </c>
      <c r="O11" s="107">
        <v>55.9</v>
      </c>
      <c r="P11" s="41">
        <v>55.5</v>
      </c>
      <c r="Q11" s="29">
        <v>-0.09</v>
      </c>
      <c r="R11" s="29">
        <v>-0.15</v>
      </c>
      <c r="S11" s="29">
        <v>-0.2</v>
      </c>
      <c r="T11" s="29">
        <v>-0.12</v>
      </c>
      <c r="U11" s="98"/>
      <c r="V11" s="29">
        <v>-0.13</v>
      </c>
      <c r="W11" s="29">
        <v>-0.2</v>
      </c>
      <c r="X11" s="7">
        <v>-0.18</v>
      </c>
      <c r="Y11" s="7">
        <v>-0.12</v>
      </c>
      <c r="Z11" s="32">
        <f>AVERAGE(Q11:T11,V11:Y11)</f>
        <v>-0.14874999999999999</v>
      </c>
      <c r="AA11" s="99">
        <f>MEDIAN(Q11:T11,V11:Y11)</f>
        <v>-0.14000000000000001</v>
      </c>
      <c r="AC11" s="114">
        <v>2.7</v>
      </c>
      <c r="AD11" s="115">
        <v>2.61</v>
      </c>
      <c r="AE11" s="11">
        <v>-0.15</v>
      </c>
      <c r="AF11" s="7">
        <v>-0.15</v>
      </c>
      <c r="AG11" s="7">
        <v>-0.16</v>
      </c>
      <c r="AH11" s="7"/>
      <c r="AI11" s="116"/>
      <c r="AJ11" s="7"/>
      <c r="AK11" s="7">
        <v>0</v>
      </c>
      <c r="AL11" s="12">
        <v>-0.15</v>
      </c>
      <c r="AM11" s="43">
        <f t="shared" si="1"/>
        <v>-0.1525</v>
      </c>
      <c r="AN11" s="108">
        <f t="shared" si="2"/>
        <v>-0.15</v>
      </c>
    </row>
    <row r="12" spans="2:40" x14ac:dyDescent="0.25">
      <c r="B12" s="97">
        <v>18</v>
      </c>
      <c r="C12" s="27">
        <v>17.600000000000001</v>
      </c>
      <c r="D12" s="28">
        <v>9.5000000000000001E-2</v>
      </c>
      <c r="E12" s="98"/>
      <c r="F12" s="29">
        <v>0.18</v>
      </c>
      <c r="G12" s="29">
        <v>0.16</v>
      </c>
      <c r="H12" s="29"/>
      <c r="I12" s="29">
        <v>0.09</v>
      </c>
      <c r="J12" s="29">
        <v>0.08</v>
      </c>
      <c r="K12" s="30">
        <v>0</v>
      </c>
      <c r="L12" s="31">
        <f t="shared" si="3"/>
        <v>0.121</v>
      </c>
      <c r="M12" s="99">
        <f t="shared" si="4"/>
        <v>9.5000000000000001E-2</v>
      </c>
      <c r="O12" s="107">
        <v>55.4</v>
      </c>
      <c r="P12" s="41">
        <v>55</v>
      </c>
      <c r="Q12" s="29">
        <v>-0.12</v>
      </c>
      <c r="R12" s="29">
        <v>-0.18</v>
      </c>
      <c r="S12" s="29">
        <v>-0.24</v>
      </c>
      <c r="T12" s="29">
        <v>-0.15</v>
      </c>
      <c r="U12" s="98"/>
      <c r="V12" s="29">
        <v>-0.18</v>
      </c>
      <c r="W12" s="29">
        <v>-0.26</v>
      </c>
      <c r="X12" s="7">
        <v>-0.22</v>
      </c>
      <c r="Y12" s="7">
        <v>-0.16</v>
      </c>
      <c r="Z12" s="32">
        <f>AVERAGE(Q12:T12,V12:Y12)</f>
        <v>-0.18875</v>
      </c>
      <c r="AA12" s="99">
        <f>MEDIAN(Q12:T12,V12:Y12)</f>
        <v>-0.18</v>
      </c>
      <c r="AC12" s="114">
        <v>2.8</v>
      </c>
      <c r="AD12" s="115">
        <v>2.71</v>
      </c>
      <c r="AE12" s="11">
        <v>-0.15</v>
      </c>
      <c r="AF12" s="7">
        <v>-0.15</v>
      </c>
      <c r="AG12" s="7">
        <v>-0.19</v>
      </c>
      <c r="AH12" s="7"/>
      <c r="AI12" s="116"/>
      <c r="AJ12" s="7"/>
      <c r="AK12" s="7">
        <v>0</v>
      </c>
      <c r="AL12" s="12">
        <v>-0.15</v>
      </c>
      <c r="AM12" s="43">
        <f t="shared" si="1"/>
        <v>-0.16</v>
      </c>
      <c r="AN12" s="108">
        <f t="shared" si="2"/>
        <v>-0.15</v>
      </c>
    </row>
    <row r="13" spans="2:40" x14ac:dyDescent="0.25">
      <c r="B13" s="97">
        <v>18.5</v>
      </c>
      <c r="C13" s="27">
        <v>18.100000000000001</v>
      </c>
      <c r="D13" s="28">
        <v>0.11</v>
      </c>
      <c r="E13" s="98"/>
      <c r="F13" s="29">
        <v>0.2</v>
      </c>
      <c r="G13" s="29">
        <v>0.18</v>
      </c>
      <c r="H13" s="29"/>
      <c r="I13" s="29">
        <v>0.1</v>
      </c>
      <c r="J13" s="29">
        <v>0.1</v>
      </c>
      <c r="K13" s="30">
        <v>0.1</v>
      </c>
      <c r="L13" s="31">
        <f>AVERAGE(D13,F13:G13,I13:K13)</f>
        <v>0.13166666666666665</v>
      </c>
      <c r="M13" s="99">
        <f>MEDIAN(D13,F13:G13,I13:K13)</f>
        <v>0.10500000000000001</v>
      </c>
      <c r="O13" s="107">
        <v>54.9</v>
      </c>
      <c r="P13" s="41">
        <v>54.5</v>
      </c>
      <c r="Q13" s="29">
        <v>-0.15</v>
      </c>
      <c r="R13" s="29">
        <v>-0.22</v>
      </c>
      <c r="S13" s="29">
        <v>-0.24</v>
      </c>
      <c r="T13" s="29">
        <v>-0.18</v>
      </c>
      <c r="U13" s="98"/>
      <c r="V13" s="29">
        <v>-0.23</v>
      </c>
      <c r="W13" s="29">
        <v>-0.32</v>
      </c>
      <c r="X13" s="7">
        <v>-0.26</v>
      </c>
      <c r="Y13" s="7">
        <v>-0.2</v>
      </c>
      <c r="Z13" s="32">
        <f>AVERAGE(Q13:T13,V13:Y13)</f>
        <v>-0.22500000000000001</v>
      </c>
      <c r="AA13" s="99">
        <f>MEDIAN(Q13:T13,V13:Y13)</f>
        <v>-0.22500000000000001</v>
      </c>
      <c r="AC13" s="114">
        <v>2.9</v>
      </c>
      <c r="AD13" s="115">
        <v>2.81</v>
      </c>
      <c r="AE13" s="11">
        <v>-0.15</v>
      </c>
      <c r="AF13" s="7">
        <v>-0.15</v>
      </c>
      <c r="AG13" s="7">
        <v>-0.22</v>
      </c>
      <c r="AH13" s="7"/>
      <c r="AI13" s="116"/>
      <c r="AJ13" s="7"/>
      <c r="AK13" s="7">
        <v>0</v>
      </c>
      <c r="AL13" s="12">
        <v>-0.15</v>
      </c>
      <c r="AM13" s="43">
        <f t="shared" si="1"/>
        <v>-0.16750000000000001</v>
      </c>
      <c r="AN13" s="108">
        <f t="shared" si="2"/>
        <v>-0.15</v>
      </c>
    </row>
    <row r="14" spans="2:40" x14ac:dyDescent="0.25">
      <c r="B14" s="97">
        <v>19</v>
      </c>
      <c r="C14" s="27">
        <v>18.600000000000001</v>
      </c>
      <c r="D14" s="28">
        <v>0.125</v>
      </c>
      <c r="E14" s="98"/>
      <c r="F14" s="29">
        <v>0.22</v>
      </c>
      <c r="G14" s="29">
        <v>0.2</v>
      </c>
      <c r="H14" s="29"/>
      <c r="I14" s="29">
        <v>0.11</v>
      </c>
      <c r="J14" s="29">
        <v>0.12</v>
      </c>
      <c r="K14" s="30">
        <v>0.12</v>
      </c>
      <c r="L14" s="31">
        <f t="shared" ref="L14:L16" si="5">AVERAGE(D14,F14:G14,I14:K14)</f>
        <v>0.14916666666666664</v>
      </c>
      <c r="M14" s="99">
        <f t="shared" ref="M14:M16" si="6">MEDIAN(D14,F14:G14,I14:K14)</f>
        <v>0.1225</v>
      </c>
      <c r="O14" s="107">
        <v>54.4</v>
      </c>
      <c r="P14" s="41">
        <v>54</v>
      </c>
      <c r="Q14" s="29">
        <v>-0.18</v>
      </c>
      <c r="R14" s="29">
        <v>-0.26</v>
      </c>
      <c r="S14" s="29">
        <v>-0.28000000000000003</v>
      </c>
      <c r="T14" s="29">
        <v>-0.21</v>
      </c>
      <c r="U14" s="98"/>
      <c r="V14" s="29">
        <v>-0.28000000000000003</v>
      </c>
      <c r="W14" s="98"/>
      <c r="X14" s="7">
        <v>-0.3</v>
      </c>
      <c r="Y14" s="7">
        <v>-0.24</v>
      </c>
      <c r="Z14" s="32">
        <f>AVERAGE(Q14:T14,V14,X14:Y14)</f>
        <v>-0.25</v>
      </c>
      <c r="AA14" s="99">
        <f>MEDIAN(Q14:T14,V14,X14:Y14)</f>
        <v>-0.26</v>
      </c>
      <c r="AC14" s="114">
        <v>3</v>
      </c>
      <c r="AD14" s="115">
        <v>2.91</v>
      </c>
      <c r="AE14" s="11">
        <v>-0.15</v>
      </c>
      <c r="AF14" s="7">
        <v>-0.15</v>
      </c>
      <c r="AG14" s="7">
        <v>-0.25</v>
      </c>
      <c r="AH14" s="7"/>
      <c r="AI14" s="116"/>
      <c r="AJ14" s="116"/>
      <c r="AK14" s="7">
        <v>0</v>
      </c>
      <c r="AL14" s="12">
        <v>-0.15</v>
      </c>
      <c r="AM14" s="43">
        <f t="shared" si="1"/>
        <v>-0.17500000000000002</v>
      </c>
      <c r="AN14" s="108">
        <f t="shared" si="2"/>
        <v>-0.15</v>
      </c>
    </row>
    <row r="15" spans="2:40" x14ac:dyDescent="0.25">
      <c r="B15" s="97">
        <v>19.5</v>
      </c>
      <c r="C15" s="27">
        <v>19.100000000000001</v>
      </c>
      <c r="D15" s="28">
        <v>0.14000000000000001</v>
      </c>
      <c r="E15" s="98"/>
      <c r="F15" s="29">
        <v>0.24</v>
      </c>
      <c r="G15" s="29">
        <v>0.22</v>
      </c>
      <c r="H15" s="29"/>
      <c r="I15" s="29">
        <v>0.12</v>
      </c>
      <c r="J15" s="29">
        <v>0.14000000000000001</v>
      </c>
      <c r="K15" s="30">
        <v>0.14000000000000001</v>
      </c>
      <c r="L15" s="31">
        <f t="shared" si="5"/>
        <v>0.16666666666666666</v>
      </c>
      <c r="M15" s="99">
        <f t="shared" si="6"/>
        <v>0.14000000000000001</v>
      </c>
      <c r="O15" s="107">
        <v>53.9</v>
      </c>
      <c r="P15" s="41">
        <v>53.5</v>
      </c>
      <c r="Q15" s="29">
        <v>-0.23</v>
      </c>
      <c r="R15" s="29">
        <v>-0.34</v>
      </c>
      <c r="S15" s="29">
        <v>-0.32</v>
      </c>
      <c r="T15" s="29"/>
      <c r="U15" s="98"/>
      <c r="V15" s="98"/>
      <c r="W15" s="98"/>
      <c r="X15" s="7">
        <v>-0.34</v>
      </c>
      <c r="Y15" s="7">
        <v>-0.32</v>
      </c>
      <c r="Z15" s="32">
        <f>AVERAGE(Q15:S15,X15:Y15)</f>
        <v>-0.31000000000000005</v>
      </c>
      <c r="AA15" s="99">
        <f>MEDIAN(Q15:S15,X15:Y15)</f>
        <v>-0.32</v>
      </c>
      <c r="AC15" s="114">
        <v>3.1</v>
      </c>
      <c r="AD15" s="115">
        <v>3.01</v>
      </c>
      <c r="AE15" s="11">
        <v>-0.3</v>
      </c>
      <c r="AF15" s="7">
        <v>-0.3</v>
      </c>
      <c r="AG15" s="7">
        <v>-0.28999999999999998</v>
      </c>
      <c r="AH15" s="7"/>
      <c r="AI15" s="116"/>
      <c r="AJ15" s="116"/>
      <c r="AK15" s="7">
        <v>-0.25</v>
      </c>
      <c r="AL15" s="12">
        <v>-0.3</v>
      </c>
      <c r="AM15" s="43">
        <f>AVERAGE(AE15:AG15,AK15:AL15)</f>
        <v>-0.28799999999999998</v>
      </c>
      <c r="AN15" s="108">
        <f t="shared" si="2"/>
        <v>-0.3</v>
      </c>
    </row>
    <row r="16" spans="2:40" x14ac:dyDescent="0.25">
      <c r="B16" s="97">
        <v>20</v>
      </c>
      <c r="C16" s="27">
        <v>19.600000000000001</v>
      </c>
      <c r="D16" s="28">
        <v>0.155</v>
      </c>
      <c r="E16" s="98"/>
      <c r="F16" s="29">
        <v>0.26</v>
      </c>
      <c r="G16" s="29">
        <v>0.24</v>
      </c>
      <c r="H16" s="29"/>
      <c r="I16" s="29">
        <v>0.13</v>
      </c>
      <c r="J16" s="29">
        <v>0.16</v>
      </c>
      <c r="K16" s="30">
        <v>0.16</v>
      </c>
      <c r="L16" s="31">
        <f t="shared" si="5"/>
        <v>0.18416666666666667</v>
      </c>
      <c r="M16" s="99">
        <f t="shared" si="6"/>
        <v>0.16</v>
      </c>
      <c r="O16" s="107">
        <v>53.4</v>
      </c>
      <c r="P16" s="41">
        <v>53</v>
      </c>
      <c r="Q16" s="29">
        <v>-0.28000000000000003</v>
      </c>
      <c r="R16" s="29">
        <v>-0.42</v>
      </c>
      <c r="S16" s="29">
        <v>-0.42</v>
      </c>
      <c r="T16" s="29"/>
      <c r="U16" s="98"/>
      <c r="V16" s="98"/>
      <c r="W16" s="98"/>
      <c r="X16" s="7">
        <v>-0.38</v>
      </c>
      <c r="Y16" s="7">
        <v>-0.4</v>
      </c>
      <c r="Z16" s="32">
        <f>AVERAGE(Q16:S16,X16:Y16)</f>
        <v>-0.38</v>
      </c>
      <c r="AA16" s="99">
        <f>MEDIAN(Q16:S16,X16:Y16)</f>
        <v>-0.4</v>
      </c>
      <c r="AC16" s="114">
        <v>3.2</v>
      </c>
      <c r="AD16" s="115">
        <v>3.11</v>
      </c>
      <c r="AE16" s="11">
        <v>-0.3</v>
      </c>
      <c r="AF16" s="7">
        <v>-0.3</v>
      </c>
      <c r="AG16" s="7">
        <v>-0.33</v>
      </c>
      <c r="AH16" s="7"/>
      <c r="AI16" s="116"/>
      <c r="AJ16" s="116"/>
      <c r="AK16" s="7">
        <v>-0.25</v>
      </c>
      <c r="AL16" s="12">
        <v>-0.3</v>
      </c>
      <c r="AM16" s="43">
        <f t="shared" ref="AM16:AM21" si="7">AVERAGE(AE16:AG16,AK16:AL16)</f>
        <v>-0.29599999999999999</v>
      </c>
      <c r="AN16" s="108">
        <f t="shared" si="2"/>
        <v>-0.3</v>
      </c>
    </row>
    <row r="17" spans="2:40" x14ac:dyDescent="0.25">
      <c r="B17" s="97">
        <v>20.5</v>
      </c>
      <c r="C17" s="27">
        <v>20.100000000000001</v>
      </c>
      <c r="D17" s="28">
        <v>0.17</v>
      </c>
      <c r="E17" s="98"/>
      <c r="F17" s="29">
        <v>0.28000000000000003</v>
      </c>
      <c r="G17" s="98"/>
      <c r="H17" s="98"/>
      <c r="I17" s="98"/>
      <c r="J17" s="98"/>
      <c r="K17" s="30">
        <v>0.37</v>
      </c>
      <c r="L17" s="31">
        <f>AVERAGE(D17,F17,K17)</f>
        <v>0.27333333333333337</v>
      </c>
      <c r="M17" s="99">
        <f>MEDIAN(D17,F17,K17)</f>
        <v>0.28000000000000003</v>
      </c>
      <c r="O17" s="107">
        <v>52.9</v>
      </c>
      <c r="P17" s="41">
        <v>52.5</v>
      </c>
      <c r="Q17" s="29">
        <v>-0.38</v>
      </c>
      <c r="R17" s="29">
        <v>-0.5</v>
      </c>
      <c r="S17" s="29">
        <v>-0.5</v>
      </c>
      <c r="T17" s="29"/>
      <c r="U17" s="98"/>
      <c r="V17" s="98"/>
      <c r="W17" s="98"/>
      <c r="X17" s="98"/>
      <c r="Y17" s="7">
        <v>-0.48</v>
      </c>
      <c r="Z17" s="32">
        <f t="shared" ref="Z17:Z22" si="8">AVERAGE(Q17:S17,Y17)</f>
        <v>-0.46499999999999997</v>
      </c>
      <c r="AA17" s="99">
        <f t="shared" ref="AA17:AA22" si="9">MEDIAN(Q17:S17,Y17)</f>
        <v>-0.49</v>
      </c>
      <c r="AC17" s="114">
        <v>3.3</v>
      </c>
      <c r="AD17" s="115">
        <v>3.21</v>
      </c>
      <c r="AE17" s="11">
        <v>-0.3</v>
      </c>
      <c r="AF17" s="7">
        <v>-0.3</v>
      </c>
      <c r="AG17" s="7">
        <v>-0.37</v>
      </c>
      <c r="AH17" s="7"/>
      <c r="AI17" s="116"/>
      <c r="AJ17" s="116"/>
      <c r="AK17" s="7">
        <v>-0.25</v>
      </c>
      <c r="AL17" s="12">
        <v>-0.3</v>
      </c>
      <c r="AM17" s="43">
        <f t="shared" si="7"/>
        <v>-0.30399999999999999</v>
      </c>
      <c r="AN17" s="108">
        <f t="shared" si="2"/>
        <v>-0.3</v>
      </c>
    </row>
    <row r="18" spans="2:40" x14ac:dyDescent="0.25">
      <c r="B18" s="97">
        <v>21</v>
      </c>
      <c r="C18" s="27">
        <v>20.6</v>
      </c>
      <c r="D18" s="28">
        <v>0.19</v>
      </c>
      <c r="E18" s="98"/>
      <c r="F18" s="29">
        <v>0.3</v>
      </c>
      <c r="G18" s="98"/>
      <c r="H18" s="98"/>
      <c r="I18" s="98"/>
      <c r="J18" s="98"/>
      <c r="K18" s="30">
        <v>0.42</v>
      </c>
      <c r="L18" s="31">
        <f t="shared" ref="L18:L20" si="10">AVERAGE(D18,F18,K18)</f>
        <v>0.30333333333333329</v>
      </c>
      <c r="M18" s="99">
        <f t="shared" ref="M18:M20" si="11">MEDIAN(D18,F18,K18)</f>
        <v>0.3</v>
      </c>
      <c r="O18" s="107">
        <v>52.4</v>
      </c>
      <c r="P18" s="41">
        <v>52</v>
      </c>
      <c r="Q18" s="29">
        <v>-0.48</v>
      </c>
      <c r="R18" s="29">
        <v>-0.57999999999999996</v>
      </c>
      <c r="S18" s="29">
        <v>-0.56000000000000005</v>
      </c>
      <c r="T18" s="29"/>
      <c r="U18" s="98"/>
      <c r="V18" s="98"/>
      <c r="W18" s="98"/>
      <c r="X18" s="98"/>
      <c r="Y18" s="7">
        <v>-0.56000000000000005</v>
      </c>
      <c r="Z18" s="32">
        <f t="shared" si="8"/>
        <v>-0.54500000000000004</v>
      </c>
      <c r="AA18" s="99">
        <f t="shared" si="9"/>
        <v>-0.56000000000000005</v>
      </c>
      <c r="AC18" s="114">
        <v>3.4</v>
      </c>
      <c r="AD18" s="115">
        <v>3.31</v>
      </c>
      <c r="AE18" s="11">
        <v>-0.3</v>
      </c>
      <c r="AF18" s="7">
        <v>-0.3</v>
      </c>
      <c r="AG18" s="7">
        <v>-0.41</v>
      </c>
      <c r="AH18" s="7"/>
      <c r="AI18" s="116"/>
      <c r="AJ18" s="116"/>
      <c r="AK18" s="7">
        <v>-0.25</v>
      </c>
      <c r="AL18" s="12">
        <v>-0.3</v>
      </c>
      <c r="AM18" s="43">
        <f t="shared" si="7"/>
        <v>-0.312</v>
      </c>
      <c r="AN18" s="108">
        <f t="shared" si="2"/>
        <v>-0.3</v>
      </c>
    </row>
    <row r="19" spans="2:40" x14ac:dyDescent="0.25">
      <c r="B19" s="97">
        <v>21.5</v>
      </c>
      <c r="C19" s="27">
        <v>21.1</v>
      </c>
      <c r="D19" s="28">
        <v>0.21</v>
      </c>
      <c r="E19" s="98"/>
      <c r="F19" s="29">
        <v>0.32</v>
      </c>
      <c r="G19" s="98"/>
      <c r="H19" s="98"/>
      <c r="I19" s="98"/>
      <c r="J19" s="98"/>
      <c r="K19" s="30">
        <v>0.47</v>
      </c>
      <c r="L19" s="31">
        <f t="shared" si="10"/>
        <v>0.33333333333333331</v>
      </c>
      <c r="M19" s="99">
        <f t="shared" si="11"/>
        <v>0.32</v>
      </c>
      <c r="O19" s="107">
        <v>51.9</v>
      </c>
      <c r="P19" s="41">
        <v>51.5</v>
      </c>
      <c r="Q19" s="29">
        <v>-0.57999999999999996</v>
      </c>
      <c r="R19" s="29">
        <v>-0.66</v>
      </c>
      <c r="S19" s="29">
        <v>-0.62</v>
      </c>
      <c r="T19" s="29"/>
      <c r="U19" s="98"/>
      <c r="V19" s="98"/>
      <c r="W19" s="98"/>
      <c r="X19" s="98"/>
      <c r="Y19" s="7">
        <v>-0.64</v>
      </c>
      <c r="Z19" s="32">
        <f t="shared" si="8"/>
        <v>-0.625</v>
      </c>
      <c r="AA19" s="99">
        <f t="shared" si="9"/>
        <v>-0.63</v>
      </c>
      <c r="AC19" s="114">
        <v>3.5</v>
      </c>
      <c r="AD19" s="115">
        <v>3.41</v>
      </c>
      <c r="AE19" s="11">
        <v>-0.3</v>
      </c>
      <c r="AF19" s="7">
        <v>-0.3</v>
      </c>
      <c r="AG19" s="7">
        <v>-0.45</v>
      </c>
      <c r="AH19" s="7"/>
      <c r="AI19" s="116"/>
      <c r="AJ19" s="116"/>
      <c r="AK19" s="7">
        <v>-0.25</v>
      </c>
      <c r="AL19" s="12">
        <v>-0.3</v>
      </c>
      <c r="AM19" s="43">
        <f t="shared" si="7"/>
        <v>-0.32</v>
      </c>
      <c r="AN19" s="108">
        <f t="shared" si="2"/>
        <v>-0.3</v>
      </c>
    </row>
    <row r="20" spans="2:40" x14ac:dyDescent="0.25">
      <c r="B20" s="97">
        <v>22</v>
      </c>
      <c r="C20" s="27">
        <v>21.6</v>
      </c>
      <c r="D20" s="28">
        <v>0.23</v>
      </c>
      <c r="E20" s="98"/>
      <c r="F20" s="29">
        <v>0.34</v>
      </c>
      <c r="G20" s="98"/>
      <c r="H20" s="98"/>
      <c r="I20" s="98"/>
      <c r="J20" s="98"/>
      <c r="K20" s="30">
        <v>0.52</v>
      </c>
      <c r="L20" s="31">
        <f t="shared" si="10"/>
        <v>0.36333333333333334</v>
      </c>
      <c r="M20" s="99">
        <f t="shared" si="11"/>
        <v>0.34</v>
      </c>
      <c r="O20" s="107">
        <v>51.4</v>
      </c>
      <c r="P20" s="41">
        <v>51</v>
      </c>
      <c r="Q20" s="29">
        <v>-0.68</v>
      </c>
      <c r="R20" s="29">
        <v>-0.74</v>
      </c>
      <c r="S20" s="29">
        <v>-0.68</v>
      </c>
      <c r="T20" s="29"/>
      <c r="U20" s="98"/>
      <c r="V20" s="98"/>
      <c r="W20" s="98"/>
      <c r="X20" s="98"/>
      <c r="Y20" s="7">
        <v>-0.72</v>
      </c>
      <c r="Z20" s="32">
        <f t="shared" si="8"/>
        <v>-0.70500000000000007</v>
      </c>
      <c r="AA20" s="99">
        <f t="shared" si="9"/>
        <v>-0.7</v>
      </c>
      <c r="AC20" s="114">
        <v>4</v>
      </c>
      <c r="AD20" s="115">
        <v>3.51</v>
      </c>
      <c r="AE20" s="11">
        <v>-0.3</v>
      </c>
      <c r="AF20" s="7">
        <v>-0.3</v>
      </c>
      <c r="AG20" s="7">
        <v>-0.5</v>
      </c>
      <c r="AH20" s="7"/>
      <c r="AI20" s="116"/>
      <c r="AJ20" s="116"/>
      <c r="AK20" s="7">
        <v>-0.25</v>
      </c>
      <c r="AL20" s="12">
        <v>-0.3</v>
      </c>
      <c r="AM20" s="43">
        <f t="shared" si="7"/>
        <v>-0.33</v>
      </c>
      <c r="AN20" s="108">
        <f t="shared" si="2"/>
        <v>-0.3</v>
      </c>
    </row>
    <row r="21" spans="2:40" x14ac:dyDescent="0.25">
      <c r="B21" s="97">
        <v>22.5</v>
      </c>
      <c r="C21" s="27">
        <v>22.1</v>
      </c>
      <c r="D21" s="33"/>
      <c r="E21" s="98"/>
      <c r="F21" s="29">
        <v>0.36</v>
      </c>
      <c r="G21" s="98"/>
      <c r="H21" s="98"/>
      <c r="I21" s="98"/>
      <c r="J21" s="98"/>
      <c r="K21" s="30">
        <v>0.56999999999999995</v>
      </c>
      <c r="L21" s="31">
        <f>AVERAGE(F21,K21)</f>
        <v>0.46499999999999997</v>
      </c>
      <c r="M21" s="99">
        <f>MEDIAN(F21,K21)</f>
        <v>0.46499999999999997</v>
      </c>
      <c r="O21" s="107">
        <v>50.9</v>
      </c>
      <c r="P21" s="41">
        <v>50.5</v>
      </c>
      <c r="Q21" s="29">
        <v>-0.78</v>
      </c>
      <c r="R21" s="29">
        <v>-0.82</v>
      </c>
      <c r="S21" s="29">
        <v>-0.78</v>
      </c>
      <c r="T21" s="29"/>
      <c r="U21" s="98"/>
      <c r="V21" s="98"/>
      <c r="W21" s="98"/>
      <c r="X21" s="98"/>
      <c r="Y21" s="7">
        <v>-0.8</v>
      </c>
      <c r="Z21" s="32">
        <f t="shared" si="8"/>
        <v>-0.79499999999999993</v>
      </c>
      <c r="AA21" s="99">
        <f t="shared" si="9"/>
        <v>-0.79</v>
      </c>
      <c r="AC21" s="114">
        <v>5</v>
      </c>
      <c r="AD21" s="115">
        <v>4.01</v>
      </c>
      <c r="AE21" s="11">
        <v>-0.5</v>
      </c>
      <c r="AF21" s="7">
        <v>-0.5</v>
      </c>
      <c r="AG21" s="7">
        <v>-0.75</v>
      </c>
      <c r="AH21" s="7"/>
      <c r="AI21" s="116"/>
      <c r="AJ21" s="116"/>
      <c r="AK21" s="7">
        <v>-0.25</v>
      </c>
      <c r="AL21" s="12">
        <v>-0.5</v>
      </c>
      <c r="AM21" s="43">
        <f t="shared" si="7"/>
        <v>-0.5</v>
      </c>
      <c r="AN21" s="108">
        <f t="shared" si="2"/>
        <v>-0.5</v>
      </c>
    </row>
    <row r="22" spans="2:40" x14ac:dyDescent="0.25">
      <c r="B22" s="97">
        <v>23</v>
      </c>
      <c r="C22" s="27">
        <v>22.6</v>
      </c>
      <c r="D22" s="33"/>
      <c r="E22" s="98"/>
      <c r="F22" s="29">
        <v>0.38</v>
      </c>
      <c r="G22" s="98"/>
      <c r="H22" s="98"/>
      <c r="I22" s="98"/>
      <c r="J22" s="98"/>
      <c r="K22" s="30">
        <v>0.62</v>
      </c>
      <c r="L22" s="31">
        <f t="shared" ref="L22:L24" si="12">AVERAGE(F22,K22)</f>
        <v>0.5</v>
      </c>
      <c r="M22" s="99">
        <f t="shared" ref="M22:M23" si="13">MEDIAN(F22,K22)</f>
        <v>0.5</v>
      </c>
      <c r="O22" s="107">
        <v>50.4</v>
      </c>
      <c r="P22" s="41">
        <v>50</v>
      </c>
      <c r="Q22" s="29">
        <v>-0.88</v>
      </c>
      <c r="R22" s="29">
        <v>-0.9</v>
      </c>
      <c r="S22" s="29">
        <v>-0.88</v>
      </c>
      <c r="T22" s="29"/>
      <c r="U22" s="98"/>
      <c r="V22" s="98"/>
      <c r="W22" s="98"/>
      <c r="X22" s="98"/>
      <c r="Y22" s="7">
        <v>-0.88</v>
      </c>
      <c r="Z22" s="32">
        <f t="shared" si="8"/>
        <v>-0.88500000000000001</v>
      </c>
      <c r="AA22" s="99">
        <f t="shared" si="9"/>
        <v>-0.88</v>
      </c>
      <c r="AC22" s="114">
        <v>6</v>
      </c>
      <c r="AD22" s="115">
        <v>5.01</v>
      </c>
      <c r="AE22" s="11">
        <v>-0.75</v>
      </c>
      <c r="AF22" s="7">
        <v>-0.75</v>
      </c>
      <c r="AG22" s="7"/>
      <c r="AH22" s="7"/>
      <c r="AI22" s="116"/>
      <c r="AJ22" s="116"/>
      <c r="AK22" s="7">
        <v>-0.25</v>
      </c>
      <c r="AL22" s="12">
        <v>-0.85</v>
      </c>
      <c r="AM22" s="43">
        <f>AVERAGE(AE22:AF22,AK22:AL22)</f>
        <v>-0.65</v>
      </c>
      <c r="AN22" s="108">
        <f t="shared" si="2"/>
        <v>-0.75</v>
      </c>
    </row>
    <row r="23" spans="2:40" x14ac:dyDescent="0.25">
      <c r="B23" s="97">
        <v>23.5</v>
      </c>
      <c r="C23" s="27">
        <v>23.1</v>
      </c>
      <c r="D23" s="33"/>
      <c r="E23" s="98"/>
      <c r="F23" s="29">
        <v>0.4</v>
      </c>
      <c r="G23" s="98"/>
      <c r="H23" s="98"/>
      <c r="I23" s="98"/>
      <c r="J23" s="98"/>
      <c r="K23" s="30">
        <v>0.67</v>
      </c>
      <c r="L23" s="31">
        <f t="shared" si="12"/>
        <v>0.53500000000000003</v>
      </c>
      <c r="M23" s="99">
        <f t="shared" si="13"/>
        <v>0.53500000000000003</v>
      </c>
      <c r="O23" s="107">
        <v>49.9</v>
      </c>
      <c r="P23" s="41">
        <v>49.5</v>
      </c>
      <c r="Q23" s="98"/>
      <c r="R23" s="29">
        <v>-0.98</v>
      </c>
      <c r="S23" s="29"/>
      <c r="T23" s="29"/>
      <c r="U23" s="98"/>
      <c r="V23" s="98"/>
      <c r="W23" s="98"/>
      <c r="X23" s="98"/>
      <c r="Y23" s="7">
        <v>-0.96</v>
      </c>
      <c r="Z23" s="32">
        <f>AVERAGE(R23,Y23)</f>
        <v>-0.97</v>
      </c>
      <c r="AA23" s="99">
        <f>MEDIAN(R23,Y23)</f>
        <v>-0.97</v>
      </c>
      <c r="AC23" s="114">
        <v>7</v>
      </c>
      <c r="AD23" s="115">
        <v>6.1</v>
      </c>
      <c r="AE23" s="11">
        <v>-1</v>
      </c>
      <c r="AF23" s="7">
        <v>-1</v>
      </c>
      <c r="AG23" s="7"/>
      <c r="AH23" s="7"/>
      <c r="AI23" s="116"/>
      <c r="AJ23" s="116"/>
      <c r="AK23" s="7">
        <v>-0.5</v>
      </c>
      <c r="AL23" s="12">
        <v>-1</v>
      </c>
      <c r="AM23" s="43">
        <f t="shared" ref="AM23:AM25" si="14">AVERAGE(AE23:AF23,AK23:AL23)</f>
        <v>-0.875</v>
      </c>
      <c r="AN23" s="108">
        <f t="shared" si="2"/>
        <v>-1</v>
      </c>
    </row>
    <row r="24" spans="2:40" ht="16.5" thickBot="1" x14ac:dyDescent="0.3">
      <c r="B24" s="100" t="s">
        <v>134</v>
      </c>
      <c r="C24" s="101">
        <v>23.6</v>
      </c>
      <c r="D24" s="102"/>
      <c r="E24" s="65"/>
      <c r="F24" s="71">
        <v>0.42</v>
      </c>
      <c r="G24" s="65"/>
      <c r="H24" s="65"/>
      <c r="I24" s="65"/>
      <c r="J24" s="65"/>
      <c r="K24" s="103">
        <v>0.72</v>
      </c>
      <c r="L24" s="104">
        <f t="shared" si="12"/>
        <v>0.56999999999999995</v>
      </c>
      <c r="M24" s="105">
        <f>MEDIAN(F24,K24)</f>
        <v>0.56999999999999995</v>
      </c>
      <c r="O24" s="107">
        <v>49.4</v>
      </c>
      <c r="P24" s="41">
        <v>49</v>
      </c>
      <c r="Q24" s="98"/>
      <c r="R24" s="29">
        <v>-1.06</v>
      </c>
      <c r="S24" s="29"/>
      <c r="T24" s="29"/>
      <c r="U24" s="98"/>
      <c r="V24" s="98"/>
      <c r="W24" s="98"/>
      <c r="X24" s="98"/>
      <c r="Y24" s="7">
        <v>-1.04</v>
      </c>
      <c r="Z24" s="32">
        <f>AVERAGE(R24,Y24)</f>
        <v>-1.05</v>
      </c>
      <c r="AA24" s="99">
        <f>MEDIAN(R24,Y24)</f>
        <v>-1.05</v>
      </c>
      <c r="AC24" s="114">
        <v>8</v>
      </c>
      <c r="AD24" s="115">
        <v>7.1</v>
      </c>
      <c r="AE24" s="11">
        <v>-1.25</v>
      </c>
      <c r="AF24" s="7">
        <v>-1</v>
      </c>
      <c r="AG24" s="7"/>
      <c r="AH24" s="7"/>
      <c r="AI24" s="116"/>
      <c r="AJ24" s="116"/>
      <c r="AK24" s="7">
        <v>-0.75</v>
      </c>
      <c r="AL24" s="12">
        <v>-1</v>
      </c>
      <c r="AM24" s="43">
        <f t="shared" si="14"/>
        <v>-1</v>
      </c>
      <c r="AN24" s="108">
        <f t="shared" si="2"/>
        <v>-1</v>
      </c>
    </row>
    <row r="25" spans="2:40" ht="16.5" thickBot="1" x14ac:dyDescent="0.3">
      <c r="C25" s="46"/>
      <c r="O25" s="107">
        <v>48.9</v>
      </c>
      <c r="P25" s="41">
        <v>48.5</v>
      </c>
      <c r="Q25" s="98"/>
      <c r="R25" s="29">
        <v>-1.1399999999999999</v>
      </c>
      <c r="S25" s="29"/>
      <c r="T25" s="29"/>
      <c r="U25" s="98"/>
      <c r="V25" s="98"/>
      <c r="W25" s="98"/>
      <c r="X25" s="98"/>
      <c r="Y25" s="7">
        <v>-1.1200000000000001</v>
      </c>
      <c r="Z25" s="32">
        <f>AVERAGE(R25,Y25)</f>
        <v>-1.1299999999999999</v>
      </c>
      <c r="AA25" s="99">
        <f>MEDIAN(R25,Y25)</f>
        <v>-1.1299999999999999</v>
      </c>
      <c r="AC25" s="117" t="s">
        <v>134</v>
      </c>
      <c r="AD25" s="118">
        <v>8.1</v>
      </c>
      <c r="AE25" s="19">
        <v>-1.5</v>
      </c>
      <c r="AF25" s="9">
        <v>-1</v>
      </c>
      <c r="AG25" s="9"/>
      <c r="AH25" s="9"/>
      <c r="AI25" s="119"/>
      <c r="AJ25" s="119"/>
      <c r="AK25" s="9">
        <v>-0.75</v>
      </c>
      <c r="AL25" s="20">
        <v>-1</v>
      </c>
      <c r="AM25" s="120">
        <f t="shared" si="14"/>
        <v>-1.0625</v>
      </c>
      <c r="AN25" s="121">
        <f t="shared" si="2"/>
        <v>-1</v>
      </c>
    </row>
    <row r="26" spans="2:40" ht="16.5" thickBot="1" x14ac:dyDescent="0.3">
      <c r="O26" s="107">
        <v>48.4</v>
      </c>
      <c r="P26" s="41">
        <v>48</v>
      </c>
      <c r="Q26" s="98"/>
      <c r="R26" s="29">
        <v>-1.22</v>
      </c>
      <c r="S26" s="98"/>
      <c r="T26" s="29"/>
      <c r="U26" s="98"/>
      <c r="V26" s="98"/>
      <c r="W26" s="98"/>
      <c r="X26" s="98"/>
      <c r="Y26" s="7">
        <v>-1.2</v>
      </c>
      <c r="Z26" s="32">
        <f>AVERAGE(R26,Y26)</f>
        <v>-1.21</v>
      </c>
      <c r="AA26" s="99">
        <f>MEDIAN(R26,Y26)</f>
        <v>-1.21</v>
      </c>
      <c r="AC26" t="s">
        <v>135</v>
      </c>
    </row>
    <row r="27" spans="2:40" ht="16.5" thickBot="1" x14ac:dyDescent="0.3">
      <c r="B27" s="92"/>
      <c r="C27" s="93"/>
      <c r="D27" s="132" t="s">
        <v>136</v>
      </c>
      <c r="E27" s="132"/>
      <c r="F27" s="132"/>
      <c r="G27" s="132"/>
      <c r="H27" s="132"/>
      <c r="I27" s="132"/>
      <c r="J27" s="132"/>
      <c r="K27" s="132"/>
      <c r="L27" s="93"/>
      <c r="M27" s="94"/>
      <c r="O27" s="110">
        <v>47.9</v>
      </c>
      <c r="P27" s="111">
        <v>47.5</v>
      </c>
      <c r="Q27" s="65"/>
      <c r="R27" s="71">
        <v>-1.3</v>
      </c>
      <c r="S27" s="65"/>
      <c r="T27" s="71"/>
      <c r="U27" s="65"/>
      <c r="V27" s="65"/>
      <c r="W27" s="65"/>
      <c r="X27" s="65"/>
      <c r="Y27" s="9">
        <v>-1.28</v>
      </c>
      <c r="Z27" s="112">
        <f>AVERAGE(R27,Y27)</f>
        <v>-1.29</v>
      </c>
      <c r="AA27" s="105">
        <f>MEDIAN(R27,Y27)</f>
        <v>-1.29</v>
      </c>
      <c r="AC27" t="s">
        <v>137</v>
      </c>
    </row>
    <row r="28" spans="2:40" ht="31.5" x14ac:dyDescent="0.25">
      <c r="B28" s="106" t="s">
        <v>118</v>
      </c>
      <c r="C28" s="22" t="s">
        <v>119</v>
      </c>
      <c r="D28" s="23" t="s">
        <v>120</v>
      </c>
      <c r="E28" s="24" t="s">
        <v>121</v>
      </c>
      <c r="F28" s="24" t="s">
        <v>122</v>
      </c>
      <c r="G28" s="24" t="s">
        <v>123</v>
      </c>
      <c r="H28" s="24" t="s">
        <v>124</v>
      </c>
      <c r="I28" s="24" t="s">
        <v>125</v>
      </c>
      <c r="J28" s="24" t="s">
        <v>99</v>
      </c>
      <c r="K28" s="25" t="s">
        <v>126</v>
      </c>
      <c r="L28" s="25" t="s">
        <v>127</v>
      </c>
      <c r="M28" s="96" t="s">
        <v>128</v>
      </c>
      <c r="O28" t="s">
        <v>138</v>
      </c>
      <c r="AC28" t="s">
        <v>139</v>
      </c>
    </row>
    <row r="29" spans="2:40" x14ac:dyDescent="0.25">
      <c r="B29" s="107">
        <v>14</v>
      </c>
      <c r="C29" s="26">
        <v>13.6</v>
      </c>
      <c r="D29" s="33">
        <v>1</v>
      </c>
      <c r="E29" s="98">
        <v>1</v>
      </c>
      <c r="F29" s="98">
        <v>1</v>
      </c>
      <c r="G29" s="36">
        <v>0.8</v>
      </c>
      <c r="H29" s="98">
        <v>0.75</v>
      </c>
      <c r="I29" s="98">
        <v>1</v>
      </c>
      <c r="J29" s="98">
        <v>0.7</v>
      </c>
      <c r="K29" s="37">
        <v>1</v>
      </c>
      <c r="L29" s="38">
        <f>AVERAGE(D29:K29)</f>
        <v>0.90625</v>
      </c>
      <c r="M29" s="109">
        <f>MEDIAN(D29:K29)</f>
        <v>1</v>
      </c>
      <c r="O29" t="s">
        <v>137</v>
      </c>
    </row>
    <row r="30" spans="2:40" x14ac:dyDescent="0.25">
      <c r="B30" s="107">
        <v>14.5</v>
      </c>
      <c r="C30" s="26">
        <v>14.1</v>
      </c>
      <c r="D30" s="33">
        <v>1.8</v>
      </c>
      <c r="E30" s="98">
        <v>1.8</v>
      </c>
      <c r="F30" s="98">
        <v>1.6</v>
      </c>
      <c r="G30" s="36">
        <v>1.6</v>
      </c>
      <c r="H30" s="98">
        <v>1.75</v>
      </c>
      <c r="I30" s="98">
        <v>2</v>
      </c>
      <c r="J30" s="98">
        <v>1.4</v>
      </c>
      <c r="K30" s="37">
        <v>2</v>
      </c>
      <c r="L30" s="38">
        <f>AVERAGE(D30:K30)</f>
        <v>1.7437500000000001</v>
      </c>
      <c r="M30" s="109">
        <f>MEDIAN(D30:K30)</f>
        <v>1.7749999999999999</v>
      </c>
      <c r="O30" t="s">
        <v>140</v>
      </c>
    </row>
    <row r="31" spans="2:40" x14ac:dyDescent="0.25">
      <c r="B31" s="107">
        <v>15</v>
      </c>
      <c r="C31" s="26">
        <v>14.6</v>
      </c>
      <c r="D31" s="33">
        <v>2.6</v>
      </c>
      <c r="E31" s="98">
        <v>2.6</v>
      </c>
      <c r="F31" s="98">
        <v>2.4</v>
      </c>
      <c r="G31" s="36">
        <v>2.4</v>
      </c>
      <c r="H31" s="98"/>
      <c r="I31" s="98">
        <v>3</v>
      </c>
      <c r="J31" s="98">
        <v>2.1</v>
      </c>
      <c r="K31" s="37">
        <v>3</v>
      </c>
      <c r="L31" s="38">
        <f t="shared" ref="L31:L41" si="15">AVERAGE(D31:G31,I31:K31)</f>
        <v>2.5857142857142859</v>
      </c>
      <c r="M31" s="109">
        <f t="shared" ref="M31:M41" si="16">MEDIAN(D31:G31,I31:K31)</f>
        <v>2.6</v>
      </c>
    </row>
    <row r="32" spans="2:40" x14ac:dyDescent="0.25">
      <c r="B32" s="107">
        <v>15.5</v>
      </c>
      <c r="C32" s="26">
        <v>15.1</v>
      </c>
      <c r="D32" s="33">
        <v>3.4</v>
      </c>
      <c r="E32" s="98">
        <v>3.4</v>
      </c>
      <c r="F32" s="98">
        <v>3.2</v>
      </c>
      <c r="G32" s="36">
        <v>3.2</v>
      </c>
      <c r="H32" s="98"/>
      <c r="I32" s="98">
        <v>4</v>
      </c>
      <c r="J32" s="98">
        <v>2.8</v>
      </c>
      <c r="K32" s="37">
        <v>4</v>
      </c>
      <c r="L32" s="38">
        <f t="shared" si="15"/>
        <v>3.4285714285714284</v>
      </c>
      <c r="M32" s="109">
        <f t="shared" si="16"/>
        <v>3.4</v>
      </c>
    </row>
    <row r="33" spans="2:13" x14ac:dyDescent="0.25">
      <c r="B33" s="107">
        <v>16</v>
      </c>
      <c r="C33" s="26">
        <v>15.6</v>
      </c>
      <c r="D33" s="33">
        <v>4.2</v>
      </c>
      <c r="E33" s="98">
        <v>4.2</v>
      </c>
      <c r="F33" s="98">
        <v>4</v>
      </c>
      <c r="G33" s="36">
        <v>4</v>
      </c>
      <c r="H33" s="98"/>
      <c r="I33" s="98">
        <v>5</v>
      </c>
      <c r="J33" s="98">
        <v>3.5</v>
      </c>
      <c r="K33" s="37">
        <v>5</v>
      </c>
      <c r="L33" s="38">
        <f t="shared" si="15"/>
        <v>4.2714285714285714</v>
      </c>
      <c r="M33" s="109">
        <f t="shared" si="16"/>
        <v>4.2</v>
      </c>
    </row>
    <row r="34" spans="2:13" x14ac:dyDescent="0.25">
      <c r="B34" s="107">
        <v>16.5</v>
      </c>
      <c r="C34" s="26">
        <v>16.100000000000001</v>
      </c>
      <c r="D34" s="33">
        <v>5</v>
      </c>
      <c r="E34" s="98">
        <v>5</v>
      </c>
      <c r="F34" s="98">
        <v>4.8</v>
      </c>
      <c r="G34" s="36">
        <v>4.8</v>
      </c>
      <c r="H34" s="98"/>
      <c r="I34" s="98">
        <v>6</v>
      </c>
      <c r="J34" s="98">
        <v>4.2</v>
      </c>
      <c r="K34" s="37">
        <v>6</v>
      </c>
      <c r="L34" s="38">
        <f t="shared" si="15"/>
        <v>5.1142857142857139</v>
      </c>
      <c r="M34" s="109">
        <f t="shared" si="16"/>
        <v>5</v>
      </c>
    </row>
    <row r="35" spans="2:13" x14ac:dyDescent="0.25">
      <c r="B35" s="107">
        <v>17</v>
      </c>
      <c r="C35" s="26">
        <v>16.600000000000001</v>
      </c>
      <c r="D35" s="33">
        <v>5.8</v>
      </c>
      <c r="E35" s="98">
        <v>5.8</v>
      </c>
      <c r="F35" s="98">
        <v>5.6</v>
      </c>
      <c r="G35" s="36">
        <v>5.6</v>
      </c>
      <c r="H35" s="98"/>
      <c r="I35" s="98">
        <v>7</v>
      </c>
      <c r="J35" s="98">
        <v>4.9000000000000004</v>
      </c>
      <c r="K35" s="37">
        <v>7</v>
      </c>
      <c r="L35" s="38">
        <f t="shared" si="15"/>
        <v>5.9571428571428564</v>
      </c>
      <c r="M35" s="109">
        <f t="shared" si="16"/>
        <v>5.8</v>
      </c>
    </row>
    <row r="36" spans="2:13" x14ac:dyDescent="0.25">
      <c r="B36" s="107">
        <v>17.5</v>
      </c>
      <c r="C36" s="26">
        <v>17.100000000000001</v>
      </c>
      <c r="D36" s="33">
        <v>6.6</v>
      </c>
      <c r="E36" s="98">
        <v>6.6</v>
      </c>
      <c r="F36" s="98">
        <v>6.5</v>
      </c>
      <c r="G36" s="36">
        <v>6.4</v>
      </c>
      <c r="H36" s="98"/>
      <c r="I36" s="98">
        <v>8</v>
      </c>
      <c r="J36" s="98">
        <v>5.6</v>
      </c>
      <c r="K36" s="37">
        <v>8</v>
      </c>
      <c r="L36" s="38">
        <f t="shared" si="15"/>
        <v>6.8142857142857149</v>
      </c>
      <c r="M36" s="109">
        <f t="shared" si="16"/>
        <v>6.6</v>
      </c>
    </row>
    <row r="37" spans="2:13" x14ac:dyDescent="0.25">
      <c r="B37" s="107">
        <v>18</v>
      </c>
      <c r="C37" s="26">
        <v>17.600000000000001</v>
      </c>
      <c r="D37" s="33">
        <v>7.4</v>
      </c>
      <c r="E37" s="98">
        <v>7.4</v>
      </c>
      <c r="F37" s="98">
        <v>7.4</v>
      </c>
      <c r="G37" s="36">
        <v>7.2</v>
      </c>
      <c r="H37" s="98"/>
      <c r="I37" s="98">
        <v>9</v>
      </c>
      <c r="J37" s="98">
        <v>6.3</v>
      </c>
      <c r="K37" s="37">
        <v>9</v>
      </c>
      <c r="L37" s="38">
        <f t="shared" si="15"/>
        <v>7.6714285714285717</v>
      </c>
      <c r="M37" s="109">
        <f t="shared" si="16"/>
        <v>7.4</v>
      </c>
    </row>
    <row r="38" spans="2:13" x14ac:dyDescent="0.25">
      <c r="B38" s="107">
        <v>18.5</v>
      </c>
      <c r="C38" s="26">
        <v>18.100000000000001</v>
      </c>
      <c r="D38" s="33">
        <v>8.1999999999999993</v>
      </c>
      <c r="E38" s="98">
        <v>8.1999999999999993</v>
      </c>
      <c r="F38" s="98">
        <v>8.3000000000000007</v>
      </c>
      <c r="G38" s="36">
        <v>8</v>
      </c>
      <c r="H38" s="98"/>
      <c r="I38" s="98">
        <v>10</v>
      </c>
      <c r="J38" s="98">
        <v>7</v>
      </c>
      <c r="K38" s="37">
        <v>10</v>
      </c>
      <c r="L38" s="38">
        <f t="shared" si="15"/>
        <v>8.5285714285714285</v>
      </c>
      <c r="M38" s="109">
        <f t="shared" si="16"/>
        <v>8.1999999999999993</v>
      </c>
    </row>
    <row r="39" spans="2:13" x14ac:dyDescent="0.25">
      <c r="B39" s="107">
        <v>19</v>
      </c>
      <c r="C39" s="26">
        <v>18.600000000000001</v>
      </c>
      <c r="D39" s="33">
        <v>9</v>
      </c>
      <c r="E39" s="98">
        <v>9</v>
      </c>
      <c r="F39" s="98">
        <v>9.1999999999999993</v>
      </c>
      <c r="G39" s="36">
        <v>8.8000000000000007</v>
      </c>
      <c r="H39" s="98"/>
      <c r="I39" s="98">
        <v>11</v>
      </c>
      <c r="J39" s="98">
        <v>7.7</v>
      </c>
      <c r="K39" s="37">
        <v>11</v>
      </c>
      <c r="L39" s="38">
        <f t="shared" si="15"/>
        <v>9.3857142857142861</v>
      </c>
      <c r="M39" s="109">
        <f t="shared" si="16"/>
        <v>9</v>
      </c>
    </row>
    <row r="40" spans="2:13" x14ac:dyDescent="0.25">
      <c r="B40" s="107">
        <v>19.5</v>
      </c>
      <c r="C40" s="26">
        <v>19.100000000000001</v>
      </c>
      <c r="D40" s="33">
        <v>9.8000000000000007</v>
      </c>
      <c r="E40" s="98">
        <v>10</v>
      </c>
      <c r="F40" s="98">
        <v>10.1</v>
      </c>
      <c r="G40" s="36">
        <v>9.6</v>
      </c>
      <c r="H40" s="98"/>
      <c r="I40" s="98">
        <v>12</v>
      </c>
      <c r="J40" s="98">
        <v>8.4</v>
      </c>
      <c r="K40" s="37">
        <v>12</v>
      </c>
      <c r="L40" s="38">
        <f t="shared" si="15"/>
        <v>10.271428571428572</v>
      </c>
      <c r="M40" s="109">
        <f t="shared" si="16"/>
        <v>10</v>
      </c>
    </row>
    <row r="41" spans="2:13" x14ac:dyDescent="0.25">
      <c r="B41" s="107">
        <v>20</v>
      </c>
      <c r="C41" s="26">
        <v>19.600000000000001</v>
      </c>
      <c r="D41" s="33">
        <v>10.6</v>
      </c>
      <c r="E41" s="98">
        <v>11</v>
      </c>
      <c r="F41" s="98">
        <v>11</v>
      </c>
      <c r="G41" s="36">
        <v>10.4</v>
      </c>
      <c r="H41" s="98"/>
      <c r="I41" s="98">
        <v>13</v>
      </c>
      <c r="J41" s="98">
        <v>9.1</v>
      </c>
      <c r="K41" s="37">
        <v>13</v>
      </c>
      <c r="L41" s="38">
        <f t="shared" si="15"/>
        <v>11.157142857142857</v>
      </c>
      <c r="M41" s="109">
        <f t="shared" si="16"/>
        <v>11</v>
      </c>
    </row>
    <row r="42" spans="2:13" x14ac:dyDescent="0.25">
      <c r="B42" s="107">
        <v>20.5</v>
      </c>
      <c r="C42" s="26">
        <v>20.100000000000001</v>
      </c>
      <c r="D42" s="33">
        <v>11.4</v>
      </c>
      <c r="E42" s="98">
        <v>12</v>
      </c>
      <c r="F42" s="98">
        <v>12.1</v>
      </c>
      <c r="G42" s="98"/>
      <c r="H42" s="98"/>
      <c r="I42" s="98"/>
      <c r="J42" s="98">
        <v>9.8000000000000007</v>
      </c>
      <c r="K42" s="37">
        <v>14</v>
      </c>
      <c r="L42" s="38">
        <f>AVERAGE(D42:F42,J42:K42)</f>
        <v>11.86</v>
      </c>
      <c r="M42" s="109">
        <f>MEDIAN(D42:F42,J42:K42)</f>
        <v>12</v>
      </c>
    </row>
    <row r="43" spans="2:13" x14ac:dyDescent="0.25">
      <c r="B43" s="107">
        <v>21</v>
      </c>
      <c r="C43" s="26">
        <v>20.6</v>
      </c>
      <c r="D43" s="33">
        <v>12.2</v>
      </c>
      <c r="E43" s="98">
        <v>13</v>
      </c>
      <c r="F43" s="98">
        <v>13.2</v>
      </c>
      <c r="G43" s="98"/>
      <c r="H43" s="98"/>
      <c r="I43" s="98"/>
      <c r="J43" s="98">
        <v>10.5</v>
      </c>
      <c r="K43" s="37">
        <v>15</v>
      </c>
      <c r="L43" s="38">
        <f>AVERAGE(D43:F43,J43:K43)</f>
        <v>12.78</v>
      </c>
      <c r="M43" s="109">
        <f>MEDIAN(D43:F43,J43:K43)</f>
        <v>13</v>
      </c>
    </row>
    <row r="44" spans="2:13" x14ac:dyDescent="0.25">
      <c r="B44" s="107">
        <v>21.5</v>
      </c>
      <c r="C44" s="26">
        <v>21.1</v>
      </c>
      <c r="D44" s="33">
        <v>13</v>
      </c>
      <c r="E44" s="98">
        <v>14</v>
      </c>
      <c r="F44" s="98">
        <v>14.3</v>
      </c>
      <c r="G44" s="98"/>
      <c r="H44" s="98"/>
      <c r="I44" s="98"/>
      <c r="J44" s="98">
        <v>11.2</v>
      </c>
      <c r="K44" s="37">
        <v>16</v>
      </c>
      <c r="L44" s="38">
        <f>AVERAGE(D44:F44,J44:K44)</f>
        <v>13.7</v>
      </c>
      <c r="M44" s="109">
        <f>MEDIAN(D44:F44,J44:K44)</f>
        <v>14</v>
      </c>
    </row>
    <row r="45" spans="2:13" x14ac:dyDescent="0.25">
      <c r="B45" s="107">
        <v>22</v>
      </c>
      <c r="C45" s="26">
        <v>21.6</v>
      </c>
      <c r="D45" s="33">
        <v>13.8</v>
      </c>
      <c r="E45" s="98">
        <v>15</v>
      </c>
      <c r="F45" s="98">
        <v>15.4</v>
      </c>
      <c r="G45" s="98"/>
      <c r="H45" s="98"/>
      <c r="I45" s="98"/>
      <c r="J45" s="98">
        <v>11.9</v>
      </c>
      <c r="K45" s="37">
        <v>17</v>
      </c>
      <c r="L45" s="38">
        <f>AVERAGE(D45:F45,J45:K45)</f>
        <v>14.62</v>
      </c>
      <c r="M45" s="109">
        <f>MEDIAN(D45:F45,J45:K45)</f>
        <v>15</v>
      </c>
    </row>
    <row r="46" spans="2:13" x14ac:dyDescent="0.25">
      <c r="B46" s="107">
        <v>22.5</v>
      </c>
      <c r="C46" s="26">
        <v>22.1</v>
      </c>
      <c r="D46" s="33"/>
      <c r="E46" s="98">
        <v>16</v>
      </c>
      <c r="F46" s="98">
        <v>16.5</v>
      </c>
      <c r="G46" s="98"/>
      <c r="H46" s="98"/>
      <c r="I46" s="98"/>
      <c r="J46" s="98">
        <v>12.6</v>
      </c>
      <c r="K46" s="37">
        <v>18</v>
      </c>
      <c r="L46" s="38">
        <f>AVERAGE(E46:F46,J46:K46)</f>
        <v>15.775</v>
      </c>
      <c r="M46" s="109">
        <f>MEDIAN(E46:F46,J46:K46)</f>
        <v>16.25</v>
      </c>
    </row>
    <row r="47" spans="2:13" x14ac:dyDescent="0.25">
      <c r="B47" s="107">
        <v>23</v>
      </c>
      <c r="C47" s="26">
        <v>22.6</v>
      </c>
      <c r="D47" s="33"/>
      <c r="E47" s="98">
        <v>17</v>
      </c>
      <c r="F47" s="98">
        <v>17.600000000000001</v>
      </c>
      <c r="G47" s="98"/>
      <c r="H47" s="98"/>
      <c r="I47" s="98"/>
      <c r="J47" s="98">
        <v>13.3</v>
      </c>
      <c r="K47" s="37">
        <v>19</v>
      </c>
      <c r="L47" s="38">
        <f>AVERAGE(E47:F47,J47:K47)</f>
        <v>16.725000000000001</v>
      </c>
      <c r="M47" s="109">
        <f>MEDIAN(E47:F47,J47:K47)</f>
        <v>17.3</v>
      </c>
    </row>
    <row r="48" spans="2:13" x14ac:dyDescent="0.25">
      <c r="B48" s="107">
        <v>23.5</v>
      </c>
      <c r="C48" s="26">
        <v>23.1</v>
      </c>
      <c r="D48" s="33"/>
      <c r="E48" s="98">
        <v>18</v>
      </c>
      <c r="F48" s="98">
        <v>18.7</v>
      </c>
      <c r="G48" s="98"/>
      <c r="H48" s="98"/>
      <c r="I48" s="98"/>
      <c r="J48" s="98">
        <v>14</v>
      </c>
      <c r="K48" s="37">
        <v>20</v>
      </c>
      <c r="L48" s="38">
        <f>AVERAGE(E48:F48,J48:K48)</f>
        <v>17.675000000000001</v>
      </c>
      <c r="M48" s="109">
        <f>MEDIAN(E48:F48,J48:K48)</f>
        <v>18.350000000000001</v>
      </c>
    </row>
    <row r="49" spans="2:13" ht="16.5" thickBot="1" x14ac:dyDescent="0.3">
      <c r="B49" s="122" t="s">
        <v>134</v>
      </c>
      <c r="C49" s="101">
        <v>23.6</v>
      </c>
      <c r="D49" s="102"/>
      <c r="E49" s="65">
        <v>19</v>
      </c>
      <c r="F49" s="65">
        <v>19.8</v>
      </c>
      <c r="G49" s="65"/>
      <c r="H49" s="65"/>
      <c r="I49" s="65"/>
      <c r="J49" s="65">
        <v>14.7</v>
      </c>
      <c r="K49" s="123">
        <v>21</v>
      </c>
      <c r="L49" s="124">
        <f>AVERAGE(E49:F49,J49:K49)</f>
        <v>18.625</v>
      </c>
      <c r="M49" s="125">
        <f>MEDIAN(E49:F49,J49:K49)</f>
        <v>19.399999999999999</v>
      </c>
    </row>
    <row r="50" spans="2:13" x14ac:dyDescent="0.25">
      <c r="B50" t="s">
        <v>135</v>
      </c>
    </row>
    <row r="51" spans="2:13" x14ac:dyDescent="0.25">
      <c r="B51" t="s">
        <v>137</v>
      </c>
    </row>
    <row r="52" spans="2:13" x14ac:dyDescent="0.25">
      <c r="B52" t="s">
        <v>139</v>
      </c>
    </row>
    <row r="1048576" spans="1:28" x14ac:dyDescent="0.25">
      <c r="A1048576">
        <v>0</v>
      </c>
      <c r="N1048576">
        <v>0</v>
      </c>
      <c r="AB1048576">
        <v>0</v>
      </c>
    </row>
  </sheetData>
  <sheetProtection algorithmName="SHA-512" hashValue="J6MyE2NVOf8zneZpImPedCnG2uaTXqO+VdBcDv8d+oRuqRUKZGPU0Pi9NND+e2H/83uedyYZ3GpStDNKMd6w0w==" saltValue="QZveRFshTuOoFXGhHLFs9A==" spinCount="100000" sheet="1" objects="1" scenarios="1"/>
  <mergeCells count="4">
    <mergeCell ref="AE2:AL2"/>
    <mergeCell ref="Q2:Y2"/>
    <mergeCell ref="D2:K2"/>
    <mergeCell ref="D27:K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Partial Returns</vt:lpstr>
      <vt:lpstr>Treatment Costs</vt:lpstr>
      <vt:lpstr>Product Costs</vt:lpstr>
      <vt:lpstr>Sheet1</vt:lpstr>
      <vt:lpstr>Yield &amp; Quality</vt:lpstr>
      <vt:lpstr>Dockage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Todd Peterson</dc:creator>
  <cp:keywords/>
  <dc:description/>
  <cp:lastModifiedBy>Todd Peterson</cp:lastModifiedBy>
  <cp:revision/>
  <dcterms:created xsi:type="dcterms:W3CDTF">2021-09-15T20:23:07Z</dcterms:created>
  <dcterms:modified xsi:type="dcterms:W3CDTF">2021-10-27T20:59:17Z</dcterms:modified>
  <cp:category/>
  <cp:contentStatus/>
</cp:coreProperties>
</file>